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B24E0B1B-E641-49CC-BF55-8A1038442F75}" xr6:coauthVersionLast="47" xr6:coauthVersionMax="47" xr10:uidLastSave="{00000000-0000-0000-0000-000000000000}"/>
  <bookViews>
    <workbookView xWindow="-120" yWindow="-120" windowWidth="29040" windowHeight="15840" firstSheet="2" activeTab="6" xr2:uid="{00000000-000D-0000-FFFF-FFFF00000000}"/>
  </bookViews>
  <sheets>
    <sheet name="SAŽETAK" sheetId="1" r:id="rId1"/>
    <sheet name=" Račun prihoda i rashoda" sheetId="3" r:id="rId2"/>
    <sheet name="Prihodi i rashodi po izvorima" sheetId="8" r:id="rId3"/>
    <sheet name="Račun financiranja" sheetId="6" r:id="rId4"/>
    <sheet name="Račun financiranja po izvorima" sheetId="9" r:id="rId5"/>
    <sheet name="Rashodi prema funkcijskoj kl" sheetId="5" r:id="rId6"/>
    <sheet name="POSEBNI DIO" sheetId="7" r:id="rId7"/>
  </sheets>
  <definedNames>
    <definedName name="_xlnm.Print_Area" localSheetId="6">'POSEBNI DIO'!$A$1:$I$383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H10" i="6"/>
  <c r="C24" i="8"/>
  <c r="C23" i="8" s="1"/>
  <c r="D24" i="8"/>
  <c r="D23" i="8" s="1"/>
  <c r="B24" i="8"/>
  <c r="B23" i="8" s="1"/>
  <c r="C26" i="8"/>
  <c r="C25" i="8" s="1"/>
  <c r="D26" i="8"/>
  <c r="D25" i="8" s="1"/>
  <c r="B26" i="8"/>
  <c r="B25" i="8" s="1"/>
  <c r="B16" i="8"/>
  <c r="B15" i="8" s="1"/>
  <c r="C16" i="8"/>
  <c r="C15" i="8" s="1"/>
  <c r="D16" i="8"/>
  <c r="D15" i="8" s="1"/>
  <c r="B14" i="8"/>
  <c r="B13" i="8" s="1"/>
  <c r="C14" i="8"/>
  <c r="C13" i="8" s="1"/>
  <c r="D14" i="8"/>
  <c r="D13" i="8" s="1"/>
  <c r="B12" i="8"/>
  <c r="B11" i="8" s="1"/>
  <c r="C12" i="8"/>
  <c r="C11" i="8" s="1"/>
  <c r="D12" i="8"/>
  <c r="D11" i="8" s="1"/>
  <c r="B14" i="9"/>
  <c r="B13" i="9" s="1"/>
  <c r="C14" i="9"/>
  <c r="C13" i="9" s="1"/>
  <c r="D14" i="9"/>
  <c r="D13" i="9" s="1"/>
  <c r="C10" i="8" l="1"/>
  <c r="D10" i="8"/>
  <c r="B10" i="8"/>
  <c r="B9" i="9" l="1"/>
  <c r="B8" i="9" s="1"/>
  <c r="C9" i="9"/>
  <c r="C8" i="9" s="1"/>
  <c r="D9" i="9"/>
  <c r="D8" i="9" s="1"/>
  <c r="G23" i="1" l="1"/>
  <c r="F23" i="1"/>
  <c r="I283" i="7"/>
  <c r="H283" i="7"/>
  <c r="G283" i="7"/>
  <c r="G234" i="7"/>
  <c r="G213" i="7"/>
  <c r="G220" i="7"/>
  <c r="G227" i="7"/>
  <c r="G241" i="7"/>
  <c r="G248" i="7"/>
  <c r="G255" i="7"/>
  <c r="G262" i="7"/>
  <c r="G269" i="7"/>
  <c r="G276" i="7"/>
  <c r="H199" i="7"/>
  <c r="I199" i="7"/>
  <c r="H127" i="7"/>
  <c r="H131" i="7" s="1"/>
  <c r="I127" i="7"/>
  <c r="I131" i="7" s="1"/>
  <c r="G127" i="7"/>
  <c r="F10" i="6"/>
  <c r="H372" i="7"/>
  <c r="I372" i="7"/>
  <c r="G372" i="7"/>
  <c r="H368" i="7"/>
  <c r="I368" i="7"/>
  <c r="H370" i="7"/>
  <c r="I370" i="7"/>
  <c r="G370" i="7"/>
  <c r="H365" i="7"/>
  <c r="I365" i="7"/>
  <c r="H357" i="7"/>
  <c r="E40" i="5" s="1"/>
  <c r="I357" i="7"/>
  <c r="F40" i="5" s="1"/>
  <c r="G357" i="7"/>
  <c r="D40" i="5" s="1"/>
  <c r="H353" i="7"/>
  <c r="I353" i="7"/>
  <c r="G353" i="7"/>
  <c r="H348" i="7"/>
  <c r="I348" i="7"/>
  <c r="G348" i="7"/>
  <c r="H344" i="7"/>
  <c r="I344" i="7"/>
  <c r="G344" i="7"/>
  <c r="H341" i="7"/>
  <c r="I341" i="7"/>
  <c r="G341" i="7"/>
  <c r="H333" i="7"/>
  <c r="I333" i="7"/>
  <c r="G333" i="7"/>
  <c r="H325" i="7"/>
  <c r="I325" i="7"/>
  <c r="G325" i="7"/>
  <c r="H321" i="7"/>
  <c r="E32" i="5" s="1"/>
  <c r="I321" i="7"/>
  <c r="F32" i="5" s="1"/>
  <c r="G321" i="7"/>
  <c r="D32" i="5" s="1"/>
  <c r="H317" i="7"/>
  <c r="I317" i="7"/>
  <c r="G317" i="7"/>
  <c r="H313" i="7"/>
  <c r="E31" i="5" s="1"/>
  <c r="I313" i="7"/>
  <c r="F31" i="5" s="1"/>
  <c r="G313" i="7"/>
  <c r="D31" i="5" s="1"/>
  <c r="H309" i="7"/>
  <c r="I309" i="7"/>
  <c r="G309" i="7"/>
  <c r="H298" i="7"/>
  <c r="I298" i="7"/>
  <c r="G298" i="7"/>
  <c r="H290" i="7"/>
  <c r="I290" i="7"/>
  <c r="G290" i="7"/>
  <c r="H276" i="7"/>
  <c r="I276" i="7"/>
  <c r="H269" i="7"/>
  <c r="I269" i="7"/>
  <c r="H262" i="7"/>
  <c r="I262" i="7"/>
  <c r="H255" i="7"/>
  <c r="I255" i="7"/>
  <c r="H248" i="7"/>
  <c r="H241" i="7"/>
  <c r="I241" i="7"/>
  <c r="H234" i="7"/>
  <c r="I234" i="7"/>
  <c r="H227" i="7"/>
  <c r="I227" i="7"/>
  <c r="H220" i="7"/>
  <c r="I220" i="7"/>
  <c r="H213" i="7"/>
  <c r="I213" i="7"/>
  <c r="H206" i="7"/>
  <c r="I206" i="7"/>
  <c r="H192" i="7"/>
  <c r="I192" i="7"/>
  <c r="H184" i="7"/>
  <c r="I184" i="7"/>
  <c r="H176" i="7"/>
  <c r="I176" i="7"/>
  <c r="G176" i="7"/>
  <c r="H172" i="7"/>
  <c r="E22" i="5" s="1"/>
  <c r="I172" i="7"/>
  <c r="F22" i="5" s="1"/>
  <c r="G172" i="7"/>
  <c r="D22" i="5" s="1"/>
  <c r="H169" i="7"/>
  <c r="I169" i="7"/>
  <c r="H161" i="7"/>
  <c r="E26" i="5" s="1"/>
  <c r="I161" i="7"/>
  <c r="F26" i="5" s="1"/>
  <c r="G161" i="7"/>
  <c r="D26" i="5" s="1"/>
  <c r="H157" i="7"/>
  <c r="I157" i="7"/>
  <c r="G157" i="7"/>
  <c r="D27" i="5" s="1"/>
  <c r="H152" i="7"/>
  <c r="I152" i="7"/>
  <c r="G152" i="7"/>
  <c r="H148" i="7"/>
  <c r="I148" i="7"/>
  <c r="G148" i="7"/>
  <c r="H145" i="7"/>
  <c r="I145" i="7"/>
  <c r="H138" i="7"/>
  <c r="I138" i="7"/>
  <c r="G131" i="7"/>
  <c r="H122" i="7"/>
  <c r="E14" i="5" s="1"/>
  <c r="I122" i="7"/>
  <c r="F14" i="5" s="1"/>
  <c r="G122" i="7"/>
  <c r="D14" i="5" s="1"/>
  <c r="H118" i="7"/>
  <c r="I118" i="7"/>
  <c r="G118" i="7"/>
  <c r="D15" i="5" s="1"/>
  <c r="H113" i="7"/>
  <c r="G33" i="3" s="1"/>
  <c r="G31" i="3" s="1"/>
  <c r="I14" i="1" s="1"/>
  <c r="I113" i="7"/>
  <c r="H33" i="3" s="1"/>
  <c r="H31" i="3" s="1"/>
  <c r="J14" i="1" s="1"/>
  <c r="G113" i="7"/>
  <c r="F33" i="3" s="1"/>
  <c r="F31" i="3" s="1"/>
  <c r="H108" i="7"/>
  <c r="I108" i="7"/>
  <c r="G108" i="7"/>
  <c r="G26" i="3"/>
  <c r="H26" i="3"/>
  <c r="F26" i="3"/>
  <c r="H96" i="7"/>
  <c r="I96" i="7"/>
  <c r="G96" i="7"/>
  <c r="H92" i="7"/>
  <c r="I92" i="7"/>
  <c r="G92" i="7"/>
  <c r="H80" i="7"/>
  <c r="I80" i="7"/>
  <c r="G80" i="7"/>
  <c r="H76" i="7"/>
  <c r="I76" i="7"/>
  <c r="G76" i="7"/>
  <c r="E25" i="5"/>
  <c r="F25" i="5"/>
  <c r="D25" i="5"/>
  <c r="H65" i="7"/>
  <c r="I65" i="7"/>
  <c r="G65" i="7"/>
  <c r="H57" i="7"/>
  <c r="I57" i="7"/>
  <c r="G57" i="7"/>
  <c r="H48" i="7"/>
  <c r="I48" i="7"/>
  <c r="G48" i="7"/>
  <c r="H44" i="7"/>
  <c r="I44" i="7"/>
  <c r="G44" i="7"/>
  <c r="I40" i="7"/>
  <c r="F19" i="5" s="1"/>
  <c r="H40" i="7"/>
  <c r="E19" i="5" s="1"/>
  <c r="G40" i="7"/>
  <c r="D19" i="5" s="1"/>
  <c r="H36" i="7"/>
  <c r="I36" i="7"/>
  <c r="G36" i="7"/>
  <c r="I32" i="7"/>
  <c r="H32" i="7"/>
  <c r="G32" i="7"/>
  <c r="I28" i="7"/>
  <c r="H28" i="7"/>
  <c r="G28" i="7"/>
  <c r="I23" i="7"/>
  <c r="H23" i="7"/>
  <c r="G23" i="7"/>
  <c r="I19" i="7"/>
  <c r="H19" i="7"/>
  <c r="G19" i="7"/>
  <c r="H305" i="7"/>
  <c r="I305" i="7"/>
  <c r="G145" i="7"/>
  <c r="G305" i="7"/>
  <c r="G365" i="7"/>
  <c r="G169" i="7"/>
  <c r="G138" i="7"/>
  <c r="G184" i="7"/>
  <c r="G199" i="7"/>
  <c r="G206" i="7"/>
  <c r="G192" i="7"/>
  <c r="E39" i="5"/>
  <c r="F39" i="5"/>
  <c r="E36" i="5"/>
  <c r="F36" i="5"/>
  <c r="E35" i="5"/>
  <c r="F35" i="5"/>
  <c r="E23" i="5"/>
  <c r="F23" i="5"/>
  <c r="E20" i="5"/>
  <c r="F20" i="5"/>
  <c r="E18" i="5"/>
  <c r="F18" i="5"/>
  <c r="E17" i="5"/>
  <c r="F17" i="5"/>
  <c r="D39" i="5"/>
  <c r="D17" i="5"/>
  <c r="D18" i="5"/>
  <c r="D23" i="5"/>
  <c r="D20" i="5"/>
  <c r="D36" i="5"/>
  <c r="D35" i="5"/>
  <c r="F25" i="3" l="1"/>
  <c r="G25" i="3"/>
  <c r="F29" i="3"/>
  <c r="E27" i="5"/>
  <c r="G6" i="7"/>
  <c r="G29" i="3"/>
  <c r="G24" i="3"/>
  <c r="H6" i="7"/>
  <c r="H25" i="3"/>
  <c r="H29" i="3"/>
  <c r="F24" i="3"/>
  <c r="I6" i="7"/>
  <c r="H24" i="3"/>
  <c r="F15" i="5"/>
  <c r="H30" i="3"/>
  <c r="F30" i="3"/>
  <c r="E15" i="5"/>
  <c r="G30" i="3"/>
  <c r="D34" i="5"/>
  <c r="F27" i="5"/>
  <c r="H14" i="1"/>
  <c r="D28" i="8"/>
  <c r="D27" i="8" s="1"/>
  <c r="D22" i="8" s="1"/>
  <c r="C28" i="8"/>
  <c r="C27" i="8" s="1"/>
  <c r="C22" i="8" s="1"/>
  <c r="B28" i="8"/>
  <c r="B27" i="8" s="1"/>
  <c r="B22" i="8" s="1"/>
  <c r="H126" i="7"/>
  <c r="E38" i="5"/>
  <c r="F38" i="5"/>
  <c r="F34" i="5"/>
  <c r="F33" i="5" s="1"/>
  <c r="G126" i="7"/>
  <c r="F29" i="5"/>
  <c r="I126" i="7"/>
  <c r="E34" i="5"/>
  <c r="E33" i="5" s="1"/>
  <c r="E29" i="5"/>
  <c r="E30" i="5"/>
  <c r="D30" i="5"/>
  <c r="F30" i="5"/>
  <c r="D38" i="5"/>
  <c r="D29" i="5"/>
  <c r="D12" i="5"/>
  <c r="D11" i="5" s="1"/>
  <c r="E12" i="5"/>
  <c r="E11" i="5" s="1"/>
  <c r="D24" i="5"/>
  <c r="F12" i="5"/>
  <c r="F11" i="5" s="1"/>
  <c r="D16" i="5"/>
  <c r="E16" i="5"/>
  <c r="H352" i="7"/>
  <c r="I352" i="7"/>
  <c r="H336" i="7"/>
  <c r="I336" i="7"/>
  <c r="H308" i="7"/>
  <c r="I308" i="7"/>
  <c r="H293" i="7"/>
  <c r="I293" i="7"/>
  <c r="H187" i="7"/>
  <c r="I187" i="7"/>
  <c r="H156" i="7"/>
  <c r="I156" i="7"/>
  <c r="H117" i="7"/>
  <c r="I117" i="7"/>
  <c r="H112" i="7"/>
  <c r="I112" i="7"/>
  <c r="H52" i="7"/>
  <c r="I52" i="7"/>
  <c r="H27" i="7"/>
  <c r="I27" i="7"/>
  <c r="H18" i="7"/>
  <c r="I18" i="7"/>
  <c r="H8" i="7"/>
  <c r="I8" i="7"/>
  <c r="G352" i="7"/>
  <c r="G336" i="7"/>
  <c r="G308" i="7"/>
  <c r="G293" i="7"/>
  <c r="G187" i="7"/>
  <c r="G156" i="7"/>
  <c r="G117" i="7"/>
  <c r="G112" i="7"/>
  <c r="G52" i="7"/>
  <c r="G27" i="7"/>
  <c r="G18" i="7"/>
  <c r="G8" i="7"/>
  <c r="D21" i="5"/>
  <c r="D13" i="5"/>
  <c r="F23" i="3" l="1"/>
  <c r="H13" i="1" s="1"/>
  <c r="G23" i="3"/>
  <c r="F37" i="5"/>
  <c r="E37" i="5"/>
  <c r="E28" i="5"/>
  <c r="F28" i="5"/>
  <c r="E24" i="5"/>
  <c r="F24" i="5"/>
  <c r="F21" i="5"/>
  <c r="E21" i="5"/>
  <c r="F16" i="5"/>
  <c r="F13" i="5"/>
  <c r="E13" i="5"/>
  <c r="D37" i="5"/>
  <c r="D28" i="5"/>
  <c r="D33" i="5"/>
  <c r="G16" i="3"/>
  <c r="I11" i="1" s="1"/>
  <c r="H16" i="3"/>
  <c r="J11" i="1" s="1"/>
  <c r="F16" i="3"/>
  <c r="H11" i="1" s="1"/>
  <c r="F10" i="5" l="1"/>
  <c r="F10" i="3"/>
  <c r="H10" i="1" s="1"/>
  <c r="H9" i="1" s="1"/>
  <c r="D10" i="5"/>
  <c r="E10" i="5"/>
  <c r="H10" i="3"/>
  <c r="J10" i="1" s="1"/>
  <c r="J9" i="1" s="1"/>
  <c r="G10" i="3"/>
  <c r="I10" i="1" s="1"/>
  <c r="I9" i="1" s="1"/>
  <c r="H12" i="1"/>
  <c r="G7" i="7"/>
  <c r="I13" i="1" l="1"/>
  <c r="I12" i="1" s="1"/>
  <c r="I15" i="1" s="1"/>
  <c r="I23" i="1" s="1"/>
  <c r="H15" i="1"/>
  <c r="H23" i="1" s="1"/>
  <c r="H23" i="3"/>
  <c r="J13" i="1" s="1"/>
  <c r="J12" i="1" s="1"/>
  <c r="J15" i="1" s="1"/>
</calcChain>
</file>

<file path=xl/sharedStrings.xml><?xml version="1.0" encoding="utf-8"?>
<sst xmlns="http://schemas.openxmlformats.org/spreadsheetml/2006/main" count="731" uniqueCount="307">
  <si>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</si>
  <si>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</si>
  <si>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</si>
  <si>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</si>
  <si>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</si>
  <si>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</si>
  <si>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</si>
  <si>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</si>
  <si>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</si>
  <si>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</si>
  <si>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</si>
  <si>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</si>
  <si>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</si>
  <si>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Projekcija proračuna
za 2025.</t>
  </si>
  <si>
    <t>Naziv prihoda</t>
  </si>
  <si>
    <t xml:space="preserve">A. RAČUN PRIHODA I RASHODA </t>
  </si>
  <si>
    <t>Razred</t>
  </si>
  <si>
    <t>Skupina</t>
  </si>
  <si>
    <t>Prihodi poslovanja</t>
  </si>
  <si>
    <t>Prihodi od poreza</t>
  </si>
  <si>
    <t>Opći prihodi i primici</t>
  </si>
  <si>
    <t>Prihodi od prodaje nefinancijske imovine</t>
  </si>
  <si>
    <t>Prihodi od prodaje neproizvedene dugotrajne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</si>
  <si>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</si>
  <si>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</si>
  <si>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</si>
  <si>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</si>
  <si>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</si>
  <si>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</si>
  <si>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</si>
  <si>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</si>
  <si>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</si>
  <si>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</si>
  <si>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</si>
  <si>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</si>
  <si>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</si>
  <si>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</si>
  <si>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</si>
  <si>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</si>
  <si>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</si>
  <si>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</si>
  <si>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</si>
  <si>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</si>
  <si>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</si>
  <si>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Vlastiti prihodi</t>
  </si>
  <si>
    <t>B) SAŽETAK RAČUNA FINANCIRANJA</t>
  </si>
  <si>
    <t>A) SAŽETAK RAČUNA PRIHODA I RASHODA</t>
  </si>
  <si>
    <t>Izvršenje 2021.**</t>
  </si>
  <si>
    <t>Plan 2022.**</t>
  </si>
  <si>
    <t>Rashodi za nabavu proizvedene dugotrajne imovine</t>
  </si>
  <si>
    <t>Prihodi od imovine</t>
  </si>
  <si>
    <t>Naziv</t>
  </si>
  <si>
    <t>03 Javni red i sigurnost</t>
  </si>
  <si>
    <t xml:space="preserve">032 Usluge protupožarne zaštite </t>
  </si>
  <si>
    <t>042 Poljoprivreda, šumarstvo, ribolovstvo i lov</t>
  </si>
  <si>
    <t xml:space="preserve">045 Promet </t>
  </si>
  <si>
    <t xml:space="preserve">05 Zaštita okoliša </t>
  </si>
  <si>
    <t>051 Gospodarenje otpadom</t>
  </si>
  <si>
    <t>06 Usluge unaprjeđenja stanovanja i zajednice</t>
  </si>
  <si>
    <t xml:space="preserve">063 Opskrba vodom </t>
  </si>
  <si>
    <t xml:space="preserve">064 Ulična rasjeta </t>
  </si>
  <si>
    <t xml:space="preserve">08 Rekracija, kultura i religija </t>
  </si>
  <si>
    <t xml:space="preserve">081 Službe rekreacije i sporta </t>
  </si>
  <si>
    <t>082 Službe kulture</t>
  </si>
  <si>
    <t xml:space="preserve">083 Službe emitiranja i izdavanja </t>
  </si>
  <si>
    <t xml:space="preserve">084 Religijske i druge službe zajednice </t>
  </si>
  <si>
    <t xml:space="preserve">09 Obrazovanje </t>
  </si>
  <si>
    <t xml:space="preserve">091 Predškolsko i osnovno obrazovanje </t>
  </si>
  <si>
    <t xml:space="preserve">094 Visoka naobrazba </t>
  </si>
  <si>
    <t xml:space="preserve">10 Socijalna zaštita </t>
  </si>
  <si>
    <t xml:space="preserve">104 Obitelj i djeca </t>
  </si>
  <si>
    <t xml:space="preserve">107 Socijalna pomoć stanovništvu koje nije obuhvaćeno redovnim socijalnim programom </t>
  </si>
  <si>
    <t>Pomoći iz inozemstva i od subjekata unutar općeg proračuna</t>
  </si>
  <si>
    <t xml:space="preserve">Prihodi od upravnih i administrativnih pristojbi, pristojbi po posebnim propisima i naknadama </t>
  </si>
  <si>
    <t xml:space="preserve">Kazne, upravne mjere i ostali prihodi </t>
  </si>
  <si>
    <t xml:space="preserve">Prihodi od prodaje proizvedene dugotrajne imovine </t>
  </si>
  <si>
    <t xml:space="preserve">Financijski rashodi </t>
  </si>
  <si>
    <t xml:space="preserve">Subvencije </t>
  </si>
  <si>
    <t xml:space="preserve">Pomoći dane u inozemstvo i unutar općeg proračuna </t>
  </si>
  <si>
    <t xml:space="preserve">Naknade građanima i kućanstvima ne temelju osiguranja i druge naknade </t>
  </si>
  <si>
    <t xml:space="preserve">Donacije i ostali rashodi </t>
  </si>
  <si>
    <t>Rashodi za nabavu proizvedene  dugotrajne imovine</t>
  </si>
  <si>
    <t>RAZDJEL 001</t>
  </si>
  <si>
    <t>OPĆINSKO VIJEĆE</t>
  </si>
  <si>
    <t>GLAVA 001 01</t>
  </si>
  <si>
    <t>Donošenje akata i mjera</t>
  </si>
  <si>
    <t xml:space="preserve">Redovan rad Općinskog vijeća </t>
  </si>
  <si>
    <t xml:space="preserve">Potpora radu političkih stranaka </t>
  </si>
  <si>
    <t>PROGRAM 1001</t>
  </si>
  <si>
    <t>GLAVA 001 02</t>
  </si>
  <si>
    <t>Aktivnost A1001 01</t>
  </si>
  <si>
    <t xml:space="preserve">Rashodi za zaposlene </t>
  </si>
  <si>
    <t>Aktivnost A1001 02</t>
  </si>
  <si>
    <t xml:space="preserve">Reprezentacija </t>
  </si>
  <si>
    <t>PROGRAM 1002</t>
  </si>
  <si>
    <t xml:space="preserve">Rashodi poslovanja </t>
  </si>
  <si>
    <t>Aktivnost A1002 01</t>
  </si>
  <si>
    <t>Aktivnost A1002 02</t>
  </si>
  <si>
    <t>PROGRAM 1003</t>
  </si>
  <si>
    <t xml:space="preserve">Rashodi za materijal i energiju </t>
  </si>
  <si>
    <t>Aktivnost A1003 01</t>
  </si>
  <si>
    <t xml:space="preserve">Uredski materijal </t>
  </si>
  <si>
    <t>Aktivnost A1003 02</t>
  </si>
  <si>
    <t xml:space="preserve">Materijalni rashodi </t>
  </si>
  <si>
    <t>Aktivnost A1003 03</t>
  </si>
  <si>
    <t>Aktivnost A 1003 04</t>
  </si>
  <si>
    <t>Aktivnost A1003 05</t>
  </si>
  <si>
    <t>PROGRAM 1004</t>
  </si>
  <si>
    <t xml:space="preserve">Rashodi za usluge </t>
  </si>
  <si>
    <t>Aktivnost A1004 01</t>
  </si>
  <si>
    <t>Aktivnost A1004 02</t>
  </si>
  <si>
    <t xml:space="preserve">Poštarina </t>
  </si>
  <si>
    <t>Aktivnost A 1004 03</t>
  </si>
  <si>
    <t>Aktivnost A1004 04</t>
  </si>
  <si>
    <t>Aktivnost A1004 05</t>
  </si>
  <si>
    <t>Aktivnost A1004 06</t>
  </si>
  <si>
    <t xml:space="preserve">Opskrba vodom </t>
  </si>
  <si>
    <t>Aktivnost A1004 07</t>
  </si>
  <si>
    <t>Aktivnost A1004 08</t>
  </si>
  <si>
    <t>Aktivnost A1004 09</t>
  </si>
  <si>
    <t>Aktivnost A1004 10</t>
  </si>
  <si>
    <t>Aktivnost A1004 11</t>
  </si>
  <si>
    <t>Aktivnost A1004 12</t>
  </si>
  <si>
    <t xml:space="preserve">Informatička podrška - računalne usluge </t>
  </si>
  <si>
    <t>Aktivnost A1004 13</t>
  </si>
  <si>
    <t>Aktivnost A1004 14</t>
  </si>
  <si>
    <t>PROGRAM 1005</t>
  </si>
  <si>
    <t>Aktivnost A1005 01</t>
  </si>
  <si>
    <t>PROGRAM 1006</t>
  </si>
  <si>
    <t>Aktivnost A1006 01</t>
  </si>
  <si>
    <t>Aktivnost A1006 02</t>
  </si>
  <si>
    <t>PROGRAM 1007</t>
  </si>
  <si>
    <t>Aktivnost A1007 01</t>
  </si>
  <si>
    <t xml:space="preserve">092 Srednjoškolsko obrazovanje </t>
  </si>
  <si>
    <t xml:space="preserve">Tekuće donacije u novcu </t>
  </si>
  <si>
    <t xml:space="preserve">Protupožarna i civilna zaštita </t>
  </si>
  <si>
    <t xml:space="preserve">Javna vatrogasna postrojba </t>
  </si>
  <si>
    <t xml:space="preserve">Civilna zaštita i gorska služba spašavanja </t>
  </si>
  <si>
    <t xml:space="preserve">Izgradnja objekata i uređenje komunalne infrastrukture </t>
  </si>
  <si>
    <t xml:space="preserve">Rashodi za nabavu nefinancijske imovine </t>
  </si>
  <si>
    <t>Izgradnja groblja</t>
  </si>
  <si>
    <t>Izvor financiranja 11</t>
  </si>
  <si>
    <t>PROGRAM 1012</t>
  </si>
  <si>
    <t>Aktivnost A1012 01</t>
  </si>
  <si>
    <t>Aktivnost A1012 02</t>
  </si>
  <si>
    <t>Aktivnost A1012 03</t>
  </si>
  <si>
    <t>Izvor financiranja 52</t>
  </si>
  <si>
    <t>Ostale pomoći i darovnice</t>
  </si>
  <si>
    <t xml:space="preserve">Rashodi za nabavu proizvedene dugotrajne imovine </t>
  </si>
  <si>
    <t>Izvor financiranja  11</t>
  </si>
  <si>
    <t>Izvor financiranja  52</t>
  </si>
  <si>
    <t xml:space="preserve">Opći prihodi i primici </t>
  </si>
  <si>
    <t xml:space="preserve">Ostale pomoći i darovnice </t>
  </si>
  <si>
    <t xml:space="preserve">Materijlani rashodi </t>
  </si>
  <si>
    <t>OPĆINSKI NAČELNIK I UPRAVNI ODJEL</t>
  </si>
  <si>
    <t xml:space="preserve">Donošenje i provedba akata i mjera iz djelokruga izvršnog tijela </t>
  </si>
  <si>
    <t xml:space="preserve">Rashoodi za zaposlene </t>
  </si>
  <si>
    <t>Literatura (publikacije, časopisi, knjige,  suf. izdav. knjiga i sl.)</t>
  </si>
  <si>
    <t xml:space="preserve">Materijal i sredstva za čišćenje i održavanje općine </t>
  </si>
  <si>
    <t>Motorni benzin i dizel gorivo</t>
  </si>
  <si>
    <t>Nabavka sitnog inventara i opreme</t>
  </si>
  <si>
    <t>Nabavka autoguma i rezervnih djelova za sl. vozilo, održ. služ. vozila</t>
  </si>
  <si>
    <t>Aktivnost A1003 06</t>
  </si>
  <si>
    <t xml:space="preserve">Usluge telefona, telefaksa i interneta </t>
  </si>
  <si>
    <t xml:space="preserve">Iznošenje i odvoz smeća- Groblja i zgrada Općine </t>
  </si>
  <si>
    <t>Odvjetnici, javni bilježnici- usluge</t>
  </si>
  <si>
    <t xml:space="preserve">Troškovi službenih putovanja </t>
  </si>
  <si>
    <t>Izrada strateških dokumenata</t>
  </si>
  <si>
    <t>Oglasi</t>
  </si>
  <si>
    <t xml:space="preserve">Promidžbene usluge </t>
  </si>
  <si>
    <t>Članarina LAG Adrion</t>
  </si>
  <si>
    <t>Bankarski troškovi i troškovi platnog prometa</t>
  </si>
  <si>
    <t xml:space="preserve">Ostali nespomenuti rashodi </t>
  </si>
  <si>
    <t xml:space="preserve">Otplata kredita- zaduživanje </t>
  </si>
  <si>
    <t>Javni dug- Otplata kredita za kapitalnu investiciju "Izgradnja sekundarne kanalizacijske mreže Općine"</t>
  </si>
  <si>
    <t>Javne potrebe u obrazovanju Općine Proložac</t>
  </si>
  <si>
    <t>Aktivnost A1007 03</t>
  </si>
  <si>
    <t>Aktivnost A1007 04</t>
  </si>
  <si>
    <t>Aktivnost A1007 05</t>
  </si>
  <si>
    <t xml:space="preserve">Sufinanciranje javnog prijevoza srednjoškolskih učenika i linijskog prijevoza </t>
  </si>
  <si>
    <t>Naknade građanima i kućanstvima</t>
  </si>
  <si>
    <t xml:space="preserve">Studentski prijevoz i studentske stipendije </t>
  </si>
  <si>
    <t xml:space="preserve">Radne zadaće za osnovnoškolce </t>
  </si>
  <si>
    <t xml:space="preserve">Nagrade za učenike i studente za ostvarene rezultate </t>
  </si>
  <si>
    <t>PROGRAM 1008</t>
  </si>
  <si>
    <t xml:space="preserve">Održavanje objekata i uređenja komunalne infrastrukture i zaštita okoliša </t>
  </si>
  <si>
    <t>Aktivnost A1008 01</t>
  </si>
  <si>
    <t>Javni radovi na području Općine Proložac kroz 2023.</t>
  </si>
  <si>
    <t>Aktivnost A1008 02</t>
  </si>
  <si>
    <t xml:space="preserve">Materijal i djelovi za održavanje javne rasvjete </t>
  </si>
  <si>
    <t>Aktivnost A1008 03</t>
  </si>
  <si>
    <t xml:space="preserve">Električna energija- javna rasvjeta </t>
  </si>
  <si>
    <t>Aktivnost A1008 04</t>
  </si>
  <si>
    <t>Uređenje prostora-sanacija okoliša, te nabavka kanti za otpad</t>
  </si>
  <si>
    <t>Aktivnost A1008 05</t>
  </si>
  <si>
    <t xml:space="preserve">Održavanje postrojenja i opreme </t>
  </si>
  <si>
    <t>Aktivnost A1008 06</t>
  </si>
  <si>
    <t xml:space="preserve">Održavanje javnih površina Općine </t>
  </si>
  <si>
    <t>PROGRAM 1009</t>
  </si>
  <si>
    <t>Kapitalni projekt K1009 01</t>
  </si>
  <si>
    <t xml:space="preserve">Izgradnja i sanacija lokalnih i nerazvrstanih cesta </t>
  </si>
  <si>
    <t>Kapitalni projekt K1009 02</t>
  </si>
  <si>
    <t xml:space="preserve">Ostale pomoći i darovnica </t>
  </si>
  <si>
    <t>Kapitalni projekt K1009 03</t>
  </si>
  <si>
    <t xml:space="preserve">Izgradnja seku. Kanalizacacijske mreže i odvodnih kanala na području Općine Proložac, aglomeracija </t>
  </si>
  <si>
    <t xml:space="preserve">Izgradnja vodoopskrbne mreže Općine Proložac </t>
  </si>
  <si>
    <t>Kapitalni projekt K1009 04</t>
  </si>
  <si>
    <t>Kapitalni projekt K1009 05</t>
  </si>
  <si>
    <t xml:space="preserve">Izgradnja svlačionica uz nogometno igralište Šarapov, te uređenje igrališta </t>
  </si>
  <si>
    <t>Kapitalni projekt K1009 06</t>
  </si>
  <si>
    <t xml:space="preserve">Izgradnja reciklažnog dvorišta </t>
  </si>
  <si>
    <t>Kapitalni projekt K1009 07</t>
  </si>
  <si>
    <t xml:space="preserve">Izgradnja nogostupa na području Općine Proložac </t>
  </si>
  <si>
    <t>Kapitalni projekt K1009 08</t>
  </si>
  <si>
    <t>Izgradnja javne rasvjete</t>
  </si>
  <si>
    <t>Kapitalni projekt K1009 09</t>
  </si>
  <si>
    <t xml:space="preserve">Izmjera K.O. Postranje formiranje zemljišnih knjiga </t>
  </si>
  <si>
    <t xml:space="preserve">Izgradnja nogog dječjeg vrtića </t>
  </si>
  <si>
    <t>Kapitalni projket K1009 10</t>
  </si>
  <si>
    <t>Kapitalni projekt K1009 11</t>
  </si>
  <si>
    <t xml:space="preserve">Izgradnja novih i obnova postojećih trgova </t>
  </si>
  <si>
    <t>Kapitalni projekt K1009 12</t>
  </si>
  <si>
    <t xml:space="preserve">Izgradnja dječjih igrališta </t>
  </si>
  <si>
    <t>PROGRAM 1010</t>
  </si>
  <si>
    <t xml:space="preserve">Razvoj poljoprivrede i gospodarstva </t>
  </si>
  <si>
    <t>Aktivnost A1010 01</t>
  </si>
  <si>
    <t xml:space="preserve">Sufinanciranje županijskog programa- Nabavka sadnog materijala za poljoprivrednike </t>
  </si>
  <si>
    <t>Aktivnost A1010 02</t>
  </si>
  <si>
    <t>Poduzetnički centar Proložac d.o.o.</t>
  </si>
  <si>
    <t>PROGRAM 1011</t>
  </si>
  <si>
    <t xml:space="preserve">Program javnih potreba u kulturi </t>
  </si>
  <si>
    <t>Aktivnost A1011 03</t>
  </si>
  <si>
    <t>Aktivnost A1011 01</t>
  </si>
  <si>
    <t xml:space="preserve">Dan Općine </t>
  </si>
  <si>
    <t>Aktivnost A1011 02</t>
  </si>
  <si>
    <t xml:space="preserve">Imotska krajina i ostali mediji </t>
  </si>
  <si>
    <t>Aktivnost A1011 05</t>
  </si>
  <si>
    <t>Djelatnost kulturno umjetničkog društva "Proložac"</t>
  </si>
  <si>
    <t>Aktivnost A1011 04</t>
  </si>
  <si>
    <t xml:space="preserve">Vjerske zajednice- pomoć u radu- župa Proložac i župa Ričice </t>
  </si>
  <si>
    <t>Kulturne i civilne udruge- prema programu rada</t>
  </si>
  <si>
    <t>Aktivnost A1011 06</t>
  </si>
  <si>
    <t xml:space="preserve">Zaštita kulturnih dobara, te izgradnja spomen obilježja za sve poginule hrvatske branitelje </t>
  </si>
  <si>
    <t xml:space="preserve">Javne potrebe u sportu i uređenje turističkih sadržaja </t>
  </si>
  <si>
    <t>Nogometni klub "Mladost"</t>
  </si>
  <si>
    <t xml:space="preserve">Sportske udruge- prema programu rada </t>
  </si>
  <si>
    <t xml:space="preserve">Proložac Sport </t>
  </si>
  <si>
    <t>Aktivnost K1009 13</t>
  </si>
  <si>
    <t>Kapitalni projekt K1009 14</t>
  </si>
  <si>
    <t xml:space="preserve">Uređenje Zelene Katedrale </t>
  </si>
  <si>
    <t>PROGRAM 1013</t>
  </si>
  <si>
    <t xml:space="preserve">Program javnih potreba u socijalnoj skrbi </t>
  </si>
  <si>
    <t xml:space="preserve">Udruga obitelji hrvatskih branitelja poginulih u Domovinskom ratu </t>
  </si>
  <si>
    <t xml:space="preserve">Pomoć u novcu pojedincima i obiteljima- jednokratne pomoći </t>
  </si>
  <si>
    <t xml:space="preserve">Naknade građanima i kućanstvima </t>
  </si>
  <si>
    <t xml:space="preserve">Potpora majkama za novorođeno dijete </t>
  </si>
  <si>
    <t>Program Zaželi, briga za potrebite (pomoć starijima i nemoćnima)</t>
  </si>
  <si>
    <t xml:space="preserve">Crveni križ Imotski </t>
  </si>
  <si>
    <t>Aktivnost A1013 01</t>
  </si>
  <si>
    <t>Aktivnost A1013 02</t>
  </si>
  <si>
    <t>Aktivnost A1013 03</t>
  </si>
  <si>
    <t>Aktivnost A1013 04</t>
  </si>
  <si>
    <t>Aktivnost A1013 05</t>
  </si>
  <si>
    <t xml:space="preserve">022 Civilna zaštita </t>
  </si>
  <si>
    <t>066 Rashodi vezani uz stanovanje i kom. Pogodnosti koji nisu drugdje svrstani</t>
  </si>
  <si>
    <t xml:space="preserve">052 Gospodarenjem otpadnim vodama </t>
  </si>
  <si>
    <t xml:space="preserve">102 Starost </t>
  </si>
  <si>
    <t xml:space="preserve">043 Gorivo i energija </t>
  </si>
  <si>
    <t>PRORAČUN JEDINICE LOKALNE I PODRUČNE (REGIONALNE) SAMOUPRAVE ZA 2024. I PROJEKCIJA ZA 2025. I 2026. GODINU</t>
  </si>
  <si>
    <t>Proračun za 2024.</t>
  </si>
  <si>
    <t>Projekcija proračuna
za 2026.</t>
  </si>
  <si>
    <t>Aktivnost A1007 06</t>
  </si>
  <si>
    <t>Uređenje športskog centra Nuga- Postranje, te muzeja tzv. Blagajna kod crkve sv. Mihovila, Badnjavice</t>
  </si>
  <si>
    <t xml:space="preserve">Sufinanciranje dječih vrtića </t>
  </si>
  <si>
    <t>Kapitalni projekt K1009 15</t>
  </si>
  <si>
    <t>Izgradnja telekomunikacijske infrastrukture</t>
  </si>
  <si>
    <t>J</t>
  </si>
  <si>
    <t>PRIHODI POSLOVANJA PREMA EKONOMSKOJ KLASIFIKACIJI</t>
  </si>
  <si>
    <t>RASHODI POSLOVANJA PREMA EKONOMSKOJ KLASIFIKACIJI</t>
  </si>
  <si>
    <t>EUR</t>
  </si>
  <si>
    <t>* Napomena: Iznosi u stupcima Izvršenje 2022. preračunavaju se iz kuna u eure prema fiksnom tečaju konverzije (1 EUR=7,53450 kuna) i po pravilima za preračunavanje i zaokruživanje.</t>
  </si>
  <si>
    <t>PRIHODI POSLOVANJA PREMA IZVORIMA FINANCIRANJA</t>
  </si>
  <si>
    <t>Brojčana oznaka i naziv</t>
  </si>
  <si>
    <t>1 Opći prihodi i primici</t>
  </si>
  <si>
    <t xml:space="preserve">   11 Opći prihodi i primici</t>
  </si>
  <si>
    <t>…</t>
  </si>
  <si>
    <t>3 Vlastiti prihodi</t>
  </si>
  <si>
    <t xml:space="preserve">  31 Vlastiti prihodi</t>
  </si>
  <si>
    <t>RASHODI POSLOVANJA PREMA IZVORIMA FINANCIRANJA</t>
  </si>
  <si>
    <t>B. RAČUN FINANCIRANJA PREMA IZVORIMA FINANCIRANJA</t>
  </si>
  <si>
    <t>PRIMICI UKUPNO</t>
  </si>
  <si>
    <t>8 Namjenski primici od zaduživanja</t>
  </si>
  <si>
    <t xml:space="preserve">   81 Namjenski primici od zaduživanja</t>
  </si>
  <si>
    <t>IZDACI UKUPNO</t>
  </si>
  <si>
    <t xml:space="preserve">  11 Opći prihodi i primici</t>
  </si>
  <si>
    <t>B. RAČUN FINANCIRANJA PREMA EKONOMSKOJ KLASIFIKACIJI</t>
  </si>
  <si>
    <t>5 Pomoći</t>
  </si>
  <si>
    <t>k</t>
  </si>
  <si>
    <t xml:space="preserve">  '52 Ostale pomoći</t>
  </si>
  <si>
    <t>Izvor financiranja 31</t>
  </si>
  <si>
    <t>Razna Dokumentacija (zaštite na radu, procjena rizika od požara i el. nepogoda isl)</t>
  </si>
  <si>
    <t>URBROJ: 2181/43-02-23-1</t>
  </si>
  <si>
    <t xml:space="preserve">Na temelju članka 40. st. 2. Zakona o proračunu NN (144/21) Općinsko Vijeće Općine Proložac  na svojoj sjednici održanoj dana 20.12.2023. donosi </t>
  </si>
  <si>
    <t>PRORAČUN OPĆINE PROLOŽAC ZA 2024. I PROJEKCIJA ZA 2025. I 2026. GODINU</t>
  </si>
  <si>
    <t>KLASA: 400-08/23-01/03</t>
  </si>
  <si>
    <t>Predsjednica Općinskog Vijeća</t>
  </si>
  <si>
    <t>Monika Pavlović Grabovac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</si>
</sst>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i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2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2" borderId="3" xfId="0" quotePrefix="1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3" fontId="5" fillId="0" borderId="0" xfId="0" applyNumberFormat="1" applyFont="1"/>
    <xf numFmtId="3" fontId="2" fillId="5" borderId="3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wrapText="1"/>
    </xf>
    <xf numFmtId="0" fontId="2" fillId="0" borderId="2" xfId="0" quotePrefix="1" applyFont="1" applyBorder="1" applyAlignment="1">
      <alignment horizontal="left" wrapText="1"/>
    </xf>
    <xf numFmtId="0" fontId="2" fillId="0" borderId="2" xfId="0" quotePrefix="1" applyFont="1" applyBorder="1" applyAlignment="1">
      <alignment horizontal="center" wrapText="1"/>
    </xf>
    <xf numFmtId="0" fontId="2" fillId="0" borderId="2" xfId="0" quotePrefix="1" applyFont="1" applyBorder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left" vertical="center"/>
    </xf>
    <xf numFmtId="3" fontId="2" fillId="3" borderId="3" xfId="0" applyNumberFormat="1" applyFont="1" applyFill="1" applyBorder="1" applyAlignment="1">
      <alignment horizontal="right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0" xfId="0" quotePrefix="1" applyFont="1" applyAlignment="1">
      <alignment horizontal="center" vertical="center" wrapText="1"/>
    </xf>
    <xf numFmtId="3" fontId="2" fillId="4" borderId="1" xfId="0" quotePrefix="1" applyNumberFormat="1" applyFont="1" applyFill="1" applyBorder="1" applyAlignment="1">
      <alignment horizontal="right"/>
    </xf>
    <xf numFmtId="3" fontId="2" fillId="4" borderId="3" xfId="0" applyNumberFormat="1" applyFont="1" applyFill="1" applyBorder="1" applyAlignment="1">
      <alignment horizontal="right" wrapText="1"/>
    </xf>
    <xf numFmtId="3" fontId="2" fillId="3" borderId="1" xfId="0" quotePrefix="1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quotePrefix="1" applyFont="1" applyFill="1" applyBorder="1" applyAlignment="1">
      <alignment horizontal="left" vertical="center"/>
    </xf>
    <xf numFmtId="0" fontId="1" fillId="2" borderId="3" xfId="0" quotePrefix="1" applyFont="1" applyFill="1" applyBorder="1" applyAlignment="1">
      <alignment horizontal="left" vertical="center"/>
    </xf>
    <xf numFmtId="0" fontId="3" fillId="2" borderId="3" xfId="0" quotePrefix="1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horizontal="right"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3" fillId="0" borderId="3" xfId="0" applyFont="1" applyBorder="1" applyAlignment="1">
      <alignment wrapText="1"/>
    </xf>
    <xf numFmtId="3" fontId="5" fillId="0" borderId="3" xfId="0" applyNumberFormat="1" applyFont="1" applyBorder="1"/>
    <xf numFmtId="0" fontId="2" fillId="2" borderId="3" xfId="0" applyFont="1" applyFill="1" applyBorder="1" applyAlignment="1">
      <alignment vertical="center" wrapText="1"/>
    </xf>
    <xf numFmtId="0" fontId="5" fillId="0" borderId="6" xfId="0" applyFont="1" applyBorder="1"/>
    <xf numFmtId="0" fontId="8" fillId="0" borderId="0" xfId="0" applyFont="1"/>
    <xf numFmtId="3" fontId="8" fillId="0" borderId="0" xfId="0" applyNumberFormat="1" applyFont="1"/>
    <xf numFmtId="3" fontId="13" fillId="0" borderId="0" xfId="0" applyNumberFormat="1" applyFont="1"/>
    <xf numFmtId="4" fontId="8" fillId="0" borderId="0" xfId="0" applyNumberFormat="1" applyFont="1"/>
    <xf numFmtId="4" fontId="5" fillId="0" borderId="0" xfId="0" applyNumberFormat="1" applyFont="1"/>
    <xf numFmtId="0" fontId="14" fillId="4" borderId="3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right" vertical="center"/>
    </xf>
    <xf numFmtId="3" fontId="14" fillId="3" borderId="3" xfId="0" applyNumberFormat="1" applyFont="1" applyFill="1" applyBorder="1" applyAlignment="1">
      <alignment horizontal="right"/>
    </xf>
    <xf numFmtId="0" fontId="2" fillId="0" borderId="0" xfId="0" quotePrefix="1" applyFont="1" applyAlignment="1">
      <alignment horizontal="left" vertical="center" wrapText="1"/>
    </xf>
    <xf numFmtId="3" fontId="14" fillId="0" borderId="0" xfId="0" applyNumberFormat="1" applyFont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4" fillId="0" borderId="1" xfId="0" quotePrefix="1" applyFont="1" applyBorder="1" applyAlignment="1">
      <alignment horizontal="left" wrapText="1"/>
    </xf>
    <xf numFmtId="0" fontId="14" fillId="0" borderId="2" xfId="0" quotePrefix="1" applyFont="1" applyBorder="1" applyAlignment="1">
      <alignment horizontal="left" wrapText="1"/>
    </xf>
    <xf numFmtId="0" fontId="14" fillId="0" borderId="2" xfId="0" quotePrefix="1" applyFont="1" applyBorder="1" applyAlignment="1">
      <alignment horizontal="center" wrapText="1"/>
    </xf>
    <xf numFmtId="0" fontId="14" fillId="0" borderId="2" xfId="0" quotePrefix="1" applyFont="1" applyBorder="1" applyAlignment="1">
      <alignment horizontal="left"/>
    </xf>
    <xf numFmtId="0" fontId="14" fillId="2" borderId="3" xfId="0" applyFont="1" applyFill="1" applyBorder="1" applyAlignment="1">
      <alignment horizontal="center" vertical="center" wrapText="1"/>
    </xf>
    <xf numFmtId="3" fontId="2" fillId="3" borderId="3" xfId="0" quotePrefix="1" applyNumberFormat="1" applyFont="1" applyFill="1" applyBorder="1" applyAlignment="1">
      <alignment horizontal="right"/>
    </xf>
    <xf numFmtId="3" fontId="14" fillId="3" borderId="1" xfId="0" quotePrefix="1" applyNumberFormat="1" applyFont="1" applyFill="1" applyBorder="1" applyAlignment="1">
      <alignment horizontal="right"/>
    </xf>
    <xf numFmtId="3" fontId="14" fillId="3" borderId="3" xfId="0" quotePrefix="1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3" fontId="2" fillId="0" borderId="0" xfId="0" quotePrefix="1" applyNumberFormat="1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3" fontId="21" fillId="2" borderId="3" xfId="0" applyNumberFormat="1" applyFont="1" applyFill="1" applyBorder="1" applyAlignment="1">
      <alignment horizontal="right"/>
    </xf>
    <xf numFmtId="3" fontId="14" fillId="0" borderId="3" xfId="0" applyNumberFormat="1" applyFont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right"/>
    </xf>
    <xf numFmtId="3" fontId="14" fillId="2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center" wrapText="1"/>
    </xf>
    <xf numFmtId="3" fontId="4" fillId="8" borderId="3" xfId="0" applyNumberFormat="1" applyFont="1" applyFill="1" applyBorder="1" applyAlignment="1">
      <alignment horizontal="center"/>
    </xf>
    <xf numFmtId="0" fontId="4" fillId="7" borderId="4" xfId="0" applyFont="1" applyFill="1" applyBorder="1" applyAlignment="1">
      <alignment horizontal="left" vertical="center" wrapText="1"/>
    </xf>
    <xf numFmtId="3" fontId="4" fillId="7" borderId="3" xfId="0" applyNumberFormat="1" applyFont="1" applyFill="1" applyBorder="1" applyAlignment="1">
      <alignment horizontal="center"/>
    </xf>
    <xf numFmtId="0" fontId="4" fillId="6" borderId="4" xfId="0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left" vertical="center" wrapText="1"/>
    </xf>
    <xf numFmtId="3" fontId="4" fillId="5" borderId="3" xfId="0" applyNumberFormat="1" applyFont="1" applyFill="1" applyBorder="1" applyAlignment="1">
      <alignment horizontal="center"/>
    </xf>
    <xf numFmtId="3" fontId="4" fillId="5" borderId="3" xfId="0" applyNumberFormat="1" applyFont="1" applyFill="1" applyBorder="1" applyAlignment="1">
      <alignment horizontal="center" wrapText="1"/>
    </xf>
    <xf numFmtId="3" fontId="4" fillId="5" borderId="4" xfId="0" applyNumberFormat="1" applyFont="1" applyFill="1" applyBorder="1" applyAlignment="1">
      <alignment horizontal="right"/>
    </xf>
    <xf numFmtId="3" fontId="4" fillId="5" borderId="3" xfId="0" applyNumberFormat="1" applyFont="1" applyFill="1" applyBorder="1" applyAlignment="1">
      <alignment horizontal="right"/>
    </xf>
    <xf numFmtId="3" fontId="4" fillId="2" borderId="4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right"/>
    </xf>
    <xf numFmtId="3" fontId="4" fillId="6" borderId="4" xfId="0" applyNumberFormat="1" applyFont="1" applyFill="1" applyBorder="1" applyAlignment="1">
      <alignment horizontal="right"/>
    </xf>
    <xf numFmtId="3" fontId="4" fillId="6" borderId="3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vertical="center" wrapText="1"/>
    </xf>
    <xf numFmtId="3" fontId="4" fillId="8" borderId="4" xfId="0" applyNumberFormat="1" applyFont="1" applyFill="1" applyBorder="1" applyAlignment="1">
      <alignment horizontal="right"/>
    </xf>
    <xf numFmtId="3" fontId="4" fillId="8" borderId="3" xfId="0" applyNumberFormat="1" applyFont="1" applyFill="1" applyBorder="1" applyAlignment="1">
      <alignment horizontal="right"/>
    </xf>
    <xf numFmtId="3" fontId="4" fillId="7" borderId="4" xfId="0" applyNumberFormat="1" applyFont="1" applyFill="1" applyBorder="1" applyAlignment="1">
      <alignment horizontal="right"/>
    </xf>
    <xf numFmtId="3" fontId="4" fillId="7" borderId="3" xfId="0" applyNumberFormat="1" applyFont="1" applyFill="1" applyBorder="1" applyAlignment="1">
      <alignment horizontal="right"/>
    </xf>
    <xf numFmtId="0" fontId="23" fillId="2" borderId="4" xfId="0" applyFont="1" applyFill="1" applyBorder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vertical="center" wrapText="1"/>
    </xf>
    <xf numFmtId="3" fontId="4" fillId="2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center"/>
    </xf>
    <xf numFmtId="0" fontId="23" fillId="2" borderId="0" xfId="0" applyFont="1" applyFill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/>
    </xf>
    <xf numFmtId="0" fontId="22" fillId="5" borderId="3" xfId="0" applyFont="1" applyFill="1" applyBorder="1"/>
    <xf numFmtId="3" fontId="22" fillId="5" borderId="3" xfId="0" applyNumberFormat="1" applyFont="1" applyFill="1" applyBorder="1"/>
    <xf numFmtId="0" fontId="22" fillId="0" borderId="0" xfId="0" applyFont="1"/>
    <xf numFmtId="0" fontId="4" fillId="0" borderId="0" xfId="0" applyFont="1" applyAlignment="1">
      <alignment vertical="center" wrapText="1"/>
    </xf>
    <xf numFmtId="0" fontId="23" fillId="2" borderId="3" xfId="0" quotePrefix="1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 wrapText="1"/>
    </xf>
    <xf numFmtId="0" fontId="23" fillId="0" borderId="3" xfId="0" applyFont="1" applyBorder="1"/>
    <xf numFmtId="0" fontId="22" fillId="0" borderId="3" xfId="0" applyFont="1" applyBorder="1"/>
    <xf numFmtId="3" fontId="22" fillId="0" borderId="3" xfId="0" applyNumberFormat="1" applyFont="1" applyBorder="1"/>
    <xf numFmtId="0" fontId="24" fillId="0" borderId="3" xfId="0" applyFont="1" applyBorder="1"/>
    <xf numFmtId="0" fontId="24" fillId="0" borderId="3" xfId="0" applyFont="1" applyBorder="1" applyAlignment="1">
      <alignment wrapText="1"/>
    </xf>
    <xf numFmtId="0" fontId="9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2" fillId="3" borderId="1" xfId="0" quotePrefix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2" fillId="0" borderId="1" xfId="0" quotePrefix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/>
    </xf>
    <xf numFmtId="0" fontId="2" fillId="0" borderId="1" xfId="0" quotePrefix="1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zoomScaleNormal="100" workbookViewId="0">
      <selection activeCell="L24" sqref="L24"/>
    </sheetView>
  </sheetViews>
  <sheetFormatPr defaultColWidth="8.85546875" defaultRowHeight="15" x14ac:dyDescent="0.25"/>
  <cols>
    <col min="1" max="4" width="8.85546875" style="8"/>
    <col min="5" max="5" width="25.28515625" style="8" customWidth="1"/>
    <col min="6" max="7" width="25.28515625" style="8" hidden="1" customWidth="1"/>
    <col min="8" max="10" width="25.28515625" style="8" customWidth="1"/>
    <col min="11" max="16384" width="8.85546875" style="8"/>
  </cols>
  <sheetData>
    <row r="1" spans="1:10" x14ac:dyDescent="0.25">
      <c r="A1" s="132" t="s">
        <v>302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42" customHeight="1" x14ac:dyDescent="0.25">
      <c r="A2" s="141" t="s">
        <v>303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0" ht="1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5.75" x14ac:dyDescent="0.25">
      <c r="A4" s="141" t="s">
        <v>38</v>
      </c>
      <c r="B4" s="141"/>
      <c r="C4" s="141"/>
      <c r="D4" s="141"/>
      <c r="E4" s="141"/>
      <c r="F4" s="141"/>
      <c r="G4" s="141"/>
      <c r="H4" s="141"/>
      <c r="I4" s="142"/>
      <c r="J4" s="142"/>
    </row>
    <row r="5" spans="1:10" ht="18" x14ac:dyDescent="0.25">
      <c r="A5" s="9"/>
      <c r="B5" s="9"/>
      <c r="C5" s="9"/>
      <c r="D5" s="9"/>
      <c r="E5" s="9"/>
      <c r="F5" s="9"/>
      <c r="G5" s="9"/>
      <c r="H5" s="9"/>
      <c r="I5" s="10"/>
      <c r="J5" s="10"/>
    </row>
    <row r="6" spans="1:10" ht="18" customHeight="1" x14ac:dyDescent="0.25">
      <c r="A6" s="141" t="s">
        <v>46</v>
      </c>
      <c r="B6" s="146"/>
      <c r="C6" s="146"/>
      <c r="D6" s="146"/>
      <c r="E6" s="146"/>
      <c r="F6" s="146"/>
      <c r="G6" s="146"/>
      <c r="H6" s="146"/>
      <c r="I6" s="146"/>
      <c r="J6" s="146"/>
    </row>
    <row r="7" spans="1:10" ht="18" x14ac:dyDescent="0.25">
      <c r="A7" s="22"/>
      <c r="B7" s="23"/>
      <c r="C7" s="23"/>
      <c r="D7" s="23"/>
      <c r="E7" s="24"/>
      <c r="F7" s="25"/>
      <c r="G7" s="25"/>
      <c r="H7" s="25"/>
      <c r="I7" s="25"/>
      <c r="J7" s="62" t="s">
        <v>279</v>
      </c>
    </row>
    <row r="8" spans="1:10" ht="25.5" x14ac:dyDescent="0.25">
      <c r="A8" s="26"/>
      <c r="B8" s="27"/>
      <c r="C8" s="27"/>
      <c r="D8" s="28"/>
      <c r="E8" s="29"/>
      <c r="F8" s="30" t="s">
        <v>47</v>
      </c>
      <c r="G8" s="30" t="s">
        <v>48</v>
      </c>
      <c r="H8" s="30" t="s">
        <v>269</v>
      </c>
      <c r="I8" s="30" t="s">
        <v>13</v>
      </c>
      <c r="J8" s="30" t="s">
        <v>270</v>
      </c>
    </row>
    <row r="9" spans="1:10" x14ac:dyDescent="0.25">
      <c r="A9" s="143" t="s">
        <v>0</v>
      </c>
      <c r="B9" s="138"/>
      <c r="C9" s="138"/>
      <c r="D9" s="138"/>
      <c r="E9" s="144"/>
      <c r="F9" s="32">
        <v>0</v>
      </c>
      <c r="G9" s="32">
        <v>0</v>
      </c>
      <c r="H9" s="32">
        <f>H10+H11</f>
        <v>2138975</v>
      </c>
      <c r="I9" s="32">
        <f>I10+I11</f>
        <v>1938975</v>
      </c>
      <c r="J9" s="32">
        <f>J10+J11</f>
        <v>1839975</v>
      </c>
    </row>
    <row r="10" spans="1:10" x14ac:dyDescent="0.25">
      <c r="A10" s="133" t="s">
        <v>1</v>
      </c>
      <c r="B10" s="136"/>
      <c r="C10" s="136"/>
      <c r="D10" s="136"/>
      <c r="E10" s="140"/>
      <c r="F10" s="33"/>
      <c r="G10" s="33"/>
      <c r="H10" s="33">
        <f>' Račun prihoda i rashoda'!F10</f>
        <v>2138975</v>
      </c>
      <c r="I10" s="33">
        <f>' Račun prihoda i rashoda'!G10</f>
        <v>1938975</v>
      </c>
      <c r="J10" s="33">
        <f>' Račun prihoda i rashoda'!H10</f>
        <v>1839975</v>
      </c>
    </row>
    <row r="11" spans="1:10" x14ac:dyDescent="0.25">
      <c r="A11" s="139" t="s">
        <v>2</v>
      </c>
      <c r="B11" s="140"/>
      <c r="C11" s="140"/>
      <c r="D11" s="140"/>
      <c r="E11" s="140"/>
      <c r="F11" s="33"/>
      <c r="G11" s="33"/>
      <c r="H11" s="33">
        <f>' Račun prihoda i rashoda'!F16</f>
        <v>0</v>
      </c>
      <c r="I11" s="33">
        <f>' Račun prihoda i rashoda'!G16</f>
        <v>0</v>
      </c>
      <c r="J11" s="33">
        <f>' Račun prihoda i rashoda'!H16</f>
        <v>0</v>
      </c>
    </row>
    <row r="12" spans="1:10" x14ac:dyDescent="0.25">
      <c r="A12" s="34" t="s">
        <v>3</v>
      </c>
      <c r="B12" s="31"/>
      <c r="C12" s="31"/>
      <c r="D12" s="31"/>
      <c r="E12" s="31"/>
      <c r="F12" s="32">
        <v>0</v>
      </c>
      <c r="G12" s="32">
        <v>0</v>
      </c>
      <c r="H12" s="32">
        <f>H13+H14</f>
        <v>2119066</v>
      </c>
      <c r="I12" s="32">
        <f>I13+I14</f>
        <v>1919066</v>
      </c>
      <c r="J12" s="32">
        <f>J13+J14</f>
        <v>1819066</v>
      </c>
    </row>
    <row r="13" spans="1:10" x14ac:dyDescent="0.25">
      <c r="A13" s="145" t="s">
        <v>4</v>
      </c>
      <c r="B13" s="136"/>
      <c r="C13" s="136"/>
      <c r="D13" s="136"/>
      <c r="E13" s="136"/>
      <c r="F13" s="33"/>
      <c r="G13" s="33"/>
      <c r="H13" s="33">
        <f>' Račun prihoda i rashoda'!F23</f>
        <v>885475</v>
      </c>
      <c r="I13" s="33">
        <f>' Račun prihoda i rashoda'!G23</f>
        <v>885475</v>
      </c>
      <c r="J13" s="33">
        <f>' Račun prihoda i rashoda'!H23</f>
        <v>885475</v>
      </c>
    </row>
    <row r="14" spans="1:10" x14ac:dyDescent="0.25">
      <c r="A14" s="139" t="s">
        <v>5</v>
      </c>
      <c r="B14" s="140"/>
      <c r="C14" s="140"/>
      <c r="D14" s="140"/>
      <c r="E14" s="140"/>
      <c r="F14" s="33"/>
      <c r="G14" s="33"/>
      <c r="H14" s="33">
        <f>' Račun prihoda i rashoda'!F31-'Račun financiranja'!F10</f>
        <v>1233591</v>
      </c>
      <c r="I14" s="33">
        <f>' Račun prihoda i rashoda'!G31-'Račun financiranja'!G10</f>
        <v>1033591</v>
      </c>
      <c r="J14" s="33">
        <f>' Račun prihoda i rashoda'!H31-'Račun financiranja'!H10</f>
        <v>933591</v>
      </c>
    </row>
    <row r="15" spans="1:10" x14ac:dyDescent="0.25">
      <c r="A15" s="137" t="s">
        <v>6</v>
      </c>
      <c r="B15" s="138"/>
      <c r="C15" s="138"/>
      <c r="D15" s="138"/>
      <c r="E15" s="138"/>
      <c r="F15" s="32">
        <v>0</v>
      </c>
      <c r="G15" s="32">
        <v>0</v>
      </c>
      <c r="H15" s="35">
        <f>H9-H12</f>
        <v>19909</v>
      </c>
      <c r="I15" s="35">
        <f t="shared" ref="I15:J15" si="0">I9-I12</f>
        <v>19909</v>
      </c>
      <c r="J15" s="35">
        <f t="shared" si="0"/>
        <v>20909</v>
      </c>
    </row>
    <row r="16" spans="1:10" ht="18" x14ac:dyDescent="0.25">
      <c r="A16" s="9"/>
      <c r="B16" s="36"/>
      <c r="C16" s="36"/>
      <c r="D16" s="36"/>
      <c r="E16" s="36"/>
      <c r="F16" s="36"/>
      <c r="G16" s="36"/>
      <c r="H16" s="37"/>
      <c r="I16" s="37"/>
      <c r="J16" s="37"/>
    </row>
    <row r="17" spans="1:10" ht="18" customHeight="1" x14ac:dyDescent="0.25">
      <c r="A17" s="141" t="s">
        <v>45</v>
      </c>
      <c r="B17" s="146"/>
      <c r="C17" s="146"/>
      <c r="D17" s="146"/>
      <c r="E17" s="146"/>
      <c r="F17" s="146"/>
      <c r="G17" s="146"/>
      <c r="H17" s="146"/>
      <c r="I17" s="146"/>
      <c r="J17" s="146"/>
    </row>
    <row r="18" spans="1:10" ht="18" x14ac:dyDescent="0.25">
      <c r="A18" s="9"/>
      <c r="B18" s="36"/>
      <c r="C18" s="36"/>
      <c r="D18" s="36"/>
      <c r="E18" s="36"/>
      <c r="F18" s="36"/>
      <c r="G18" s="36"/>
      <c r="H18" s="37"/>
      <c r="I18" s="37"/>
      <c r="J18" s="37"/>
    </row>
    <row r="19" spans="1:10" ht="25.5" x14ac:dyDescent="0.25">
      <c r="A19" s="26"/>
      <c r="B19" s="27"/>
      <c r="C19" s="27"/>
      <c r="D19" s="28"/>
      <c r="E19" s="29"/>
      <c r="F19" s="30" t="s">
        <v>11</v>
      </c>
      <c r="G19" s="30" t="s">
        <v>12</v>
      </c>
      <c r="H19" s="30" t="s">
        <v>269</v>
      </c>
      <c r="I19" s="30" t="s">
        <v>13</v>
      </c>
      <c r="J19" s="30" t="s">
        <v>270</v>
      </c>
    </row>
    <row r="20" spans="1:10" ht="15.75" customHeight="1" x14ac:dyDescent="0.25">
      <c r="A20" s="133" t="s">
        <v>7</v>
      </c>
      <c r="B20" s="134"/>
      <c r="C20" s="134"/>
      <c r="D20" s="134"/>
      <c r="E20" s="135"/>
      <c r="F20" s="33"/>
      <c r="G20" s="33"/>
      <c r="H20" s="33">
        <v>0</v>
      </c>
      <c r="I20" s="33">
        <v>0</v>
      </c>
      <c r="J20" s="33">
        <v>0</v>
      </c>
    </row>
    <row r="21" spans="1:10" x14ac:dyDescent="0.25">
      <c r="A21" s="133" t="s">
        <v>8</v>
      </c>
      <c r="B21" s="136"/>
      <c r="C21" s="136"/>
      <c r="D21" s="136"/>
      <c r="E21" s="136"/>
      <c r="F21" s="33"/>
      <c r="G21" s="33"/>
      <c r="H21" s="33">
        <v>19909</v>
      </c>
      <c r="I21" s="33">
        <v>19909</v>
      </c>
      <c r="J21" s="33">
        <v>19909</v>
      </c>
    </row>
    <row r="22" spans="1:10" x14ac:dyDescent="0.25">
      <c r="A22" s="137" t="s">
        <v>9</v>
      </c>
      <c r="B22" s="138"/>
      <c r="C22" s="138"/>
      <c r="D22" s="138"/>
      <c r="E22" s="138"/>
      <c r="F22" s="32">
        <v>0</v>
      </c>
      <c r="G22" s="32">
        <v>0</v>
      </c>
      <c r="H22" s="32">
        <v>-19909</v>
      </c>
      <c r="I22" s="32">
        <v>-19909</v>
      </c>
      <c r="J22" s="32">
        <v>-19909</v>
      </c>
    </row>
    <row r="23" spans="1:10" customFormat="1" ht="14.45" customHeight="1" x14ac:dyDescent="0.25">
      <c r="A23" s="137" t="s">
        <v>10</v>
      </c>
      <c r="B23" s="138"/>
      <c r="C23" s="138"/>
      <c r="D23" s="138"/>
      <c r="E23" s="138"/>
      <c r="F23" s="63">
        <f>F15+F22</f>
        <v>0</v>
      </c>
      <c r="G23" s="63">
        <f t="shared" ref="G23:I23" si="1">G15+G22</f>
        <v>0</v>
      </c>
      <c r="H23" s="63">
        <f t="shared" si="1"/>
        <v>0</v>
      </c>
      <c r="I23" s="63">
        <f t="shared" si="1"/>
        <v>0</v>
      </c>
      <c r="J23" s="63">
        <v>0</v>
      </c>
    </row>
    <row r="24" spans="1:10" customFormat="1" x14ac:dyDescent="0.25">
      <c r="A24" s="64"/>
      <c r="B24" s="10"/>
      <c r="C24" s="10"/>
      <c r="D24" s="10"/>
      <c r="E24" s="10"/>
      <c r="F24" s="65"/>
      <c r="G24" s="65"/>
      <c r="H24" s="65"/>
    </row>
    <row r="25" spans="1:10" ht="18" x14ac:dyDescent="0.25">
      <c r="A25" s="38"/>
      <c r="B25" s="36"/>
      <c r="C25" s="36"/>
      <c r="D25" s="36"/>
      <c r="E25" s="36"/>
      <c r="F25" s="36"/>
      <c r="G25" s="36"/>
      <c r="H25" s="37"/>
      <c r="I25" s="37"/>
      <c r="J25" s="37"/>
    </row>
    <row r="26" spans="1:10" ht="15.6" customHeight="1" x14ac:dyDescent="0.25">
      <c r="A26" s="152"/>
      <c r="B26" s="152"/>
      <c r="C26" s="152"/>
      <c r="D26" s="152"/>
      <c r="E26" s="152"/>
      <c r="F26" s="152"/>
      <c r="G26" s="152"/>
      <c r="H26" s="152"/>
      <c r="I26" s="152"/>
      <c r="J26" s="152"/>
    </row>
    <row r="27" spans="1:10" ht="15.75" x14ac:dyDescent="0.25">
      <c r="A27" s="66"/>
      <c r="B27" s="67"/>
      <c r="C27" s="67"/>
      <c r="D27" s="67"/>
      <c r="E27" s="67"/>
      <c r="F27" s="67"/>
      <c r="G27" s="67"/>
      <c r="H27" s="67"/>
    </row>
    <row r="28" spans="1:10" ht="15.75" x14ac:dyDescent="0.25">
      <c r="A28" s="66"/>
      <c r="B28" s="67"/>
      <c r="C28" s="67"/>
      <c r="D28" s="67"/>
      <c r="E28" s="67"/>
      <c r="F28" s="67"/>
      <c r="G28" s="67"/>
      <c r="H28" s="67"/>
    </row>
    <row r="29" spans="1:10" x14ac:dyDescent="0.25">
      <c r="A29" s="68"/>
      <c r="B29" s="69"/>
      <c r="C29" s="69"/>
      <c r="D29" s="70"/>
      <c r="E29" s="71"/>
      <c r="F29" s="72"/>
      <c r="G29" s="72"/>
      <c r="H29" s="78"/>
      <c r="I29" s="78"/>
      <c r="J29" s="78"/>
    </row>
    <row r="30" spans="1:10" x14ac:dyDescent="0.25">
      <c r="A30" s="147"/>
      <c r="B30" s="148"/>
      <c r="C30" s="148"/>
      <c r="D30" s="148"/>
      <c r="E30" s="149"/>
      <c r="F30" s="39"/>
      <c r="G30" s="39"/>
      <c r="H30" s="40"/>
      <c r="I30" s="40"/>
      <c r="J30" s="40"/>
    </row>
    <row r="31" spans="1:10" x14ac:dyDescent="0.25">
      <c r="A31" s="137"/>
      <c r="B31" s="138"/>
      <c r="C31" s="138"/>
      <c r="D31" s="138"/>
      <c r="E31" s="138"/>
      <c r="F31" s="41"/>
      <c r="G31" s="41"/>
      <c r="H31" s="73"/>
      <c r="I31" s="73"/>
      <c r="J31" s="73"/>
    </row>
    <row r="32" spans="1:10" ht="24" customHeight="1" x14ac:dyDescent="0.25">
      <c r="A32" s="143"/>
      <c r="B32" s="150"/>
      <c r="C32" s="150"/>
      <c r="D32" s="150"/>
      <c r="E32" s="151"/>
      <c r="F32" s="41"/>
      <c r="G32" s="41"/>
      <c r="H32" s="73"/>
      <c r="I32" s="73"/>
      <c r="J32" s="73"/>
    </row>
    <row r="33" spans="1:10" ht="24" customHeight="1" x14ac:dyDescent="0.25">
      <c r="A33" s="76"/>
      <c r="B33" s="76"/>
      <c r="C33" s="76"/>
      <c r="D33" s="76"/>
      <c r="E33" s="76"/>
      <c r="F33" s="77"/>
      <c r="G33" s="77"/>
      <c r="H33" s="77"/>
    </row>
    <row r="34" spans="1:10" ht="15.6" customHeight="1" x14ac:dyDescent="0.25">
      <c r="A34" s="141"/>
      <c r="B34" s="141"/>
      <c r="C34" s="141"/>
      <c r="D34" s="141"/>
      <c r="E34" s="141"/>
      <c r="F34" s="141"/>
      <c r="G34" s="141"/>
      <c r="H34" s="141"/>
      <c r="I34" s="141"/>
      <c r="J34" s="141"/>
    </row>
    <row r="35" spans="1:10" ht="18" x14ac:dyDescent="0.25">
      <c r="A35" s="38"/>
      <c r="B35" s="36"/>
      <c r="C35" s="36"/>
      <c r="D35" s="36"/>
      <c r="E35" s="36"/>
      <c r="F35" s="36"/>
      <c r="G35" s="36"/>
      <c r="H35" s="37"/>
    </row>
    <row r="36" spans="1:10" x14ac:dyDescent="0.25">
      <c r="A36" s="26"/>
      <c r="B36" s="27"/>
      <c r="C36" s="27"/>
      <c r="D36" s="28"/>
      <c r="E36" s="29"/>
      <c r="F36" s="30"/>
      <c r="G36" s="30"/>
      <c r="H36" s="78"/>
      <c r="I36" s="78"/>
      <c r="J36" s="78"/>
    </row>
    <row r="37" spans="1:10" x14ac:dyDescent="0.25">
      <c r="A37" s="147"/>
      <c r="B37" s="148"/>
      <c r="C37" s="148"/>
      <c r="D37" s="148"/>
      <c r="E37" s="149"/>
      <c r="F37" s="39"/>
      <c r="G37" s="39"/>
      <c r="H37" s="40"/>
      <c r="I37" s="40"/>
      <c r="J37" s="40"/>
    </row>
    <row r="38" spans="1:10" ht="23.45" customHeight="1" x14ac:dyDescent="0.25">
      <c r="A38" s="147"/>
      <c r="B38" s="148"/>
      <c r="C38" s="148"/>
      <c r="D38" s="148"/>
      <c r="E38" s="149"/>
      <c r="F38" s="39"/>
      <c r="G38" s="39"/>
      <c r="H38" s="40"/>
      <c r="I38" s="40"/>
      <c r="J38" s="40"/>
    </row>
    <row r="39" spans="1:10" x14ac:dyDescent="0.25">
      <c r="A39" s="147"/>
      <c r="B39" s="155"/>
      <c r="C39" s="155"/>
      <c r="D39" s="155"/>
      <c r="E39" s="156"/>
      <c r="F39" s="39"/>
      <c r="G39" s="39"/>
      <c r="H39" s="40"/>
      <c r="I39" s="40"/>
      <c r="J39" s="40"/>
    </row>
    <row r="40" spans="1:10" x14ac:dyDescent="0.25">
      <c r="A40" s="137"/>
      <c r="B40" s="138"/>
      <c r="C40" s="138"/>
      <c r="D40" s="138"/>
      <c r="E40" s="138"/>
      <c r="F40" s="74"/>
      <c r="G40" s="74"/>
      <c r="H40" s="75"/>
      <c r="I40" s="75"/>
      <c r="J40" s="75"/>
    </row>
    <row r="41" spans="1:10" x14ac:dyDescent="0.25">
      <c r="A41"/>
      <c r="B41"/>
      <c r="C41"/>
      <c r="D41"/>
      <c r="E41"/>
      <c r="F41"/>
      <c r="G41"/>
      <c r="H41"/>
    </row>
    <row r="42" spans="1:10" x14ac:dyDescent="0.25">
      <c r="A42" s="153" t="s">
        <v>280</v>
      </c>
      <c r="B42" s="154"/>
      <c r="C42" s="154"/>
      <c r="D42" s="154"/>
      <c r="E42" s="154"/>
      <c r="F42" s="154"/>
      <c r="G42" s="154"/>
      <c r="H42" s="154"/>
    </row>
  </sheetData>
  <mergeCells count="25">
    <mergeCell ref="A42:H42"/>
    <mergeCell ref="A34:J34"/>
    <mergeCell ref="A37:E37"/>
    <mergeCell ref="A38:E38"/>
    <mergeCell ref="A39:E39"/>
    <mergeCell ref="A40:E40"/>
    <mergeCell ref="A23:E23"/>
    <mergeCell ref="A30:E30"/>
    <mergeCell ref="A31:E31"/>
    <mergeCell ref="A32:E32"/>
    <mergeCell ref="A26:J26"/>
    <mergeCell ref="A1:J1"/>
    <mergeCell ref="A20:E20"/>
    <mergeCell ref="A21:E21"/>
    <mergeCell ref="A22:E22"/>
    <mergeCell ref="A14:E14"/>
    <mergeCell ref="A15:E15"/>
    <mergeCell ref="A2:J2"/>
    <mergeCell ref="A4:J4"/>
    <mergeCell ref="A9:E9"/>
    <mergeCell ref="A10:E10"/>
    <mergeCell ref="A11:E11"/>
    <mergeCell ref="A13:E13"/>
    <mergeCell ref="A6:J6"/>
    <mergeCell ref="A17:J17"/>
  </mergeCells>
  <pageMargins left="0.70866141732283472" right="0.70866141732283472" top="0.74803149606299213" bottom="0.74803149606299213" header="0.31496062992125984" footer="0.31496062992125984"/>
  <pageSetup paperSize="9" scale="68" orientation="landscape" useFirstPageNumber="1" r:id="rId1"/>
  <headerFoot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4"/>
  <sheetViews>
    <sheetView topLeftCell="A19" zoomScaleNormal="100" workbookViewId="0">
      <selection activeCell="P20" sqref="P20"/>
    </sheetView>
  </sheetViews>
  <sheetFormatPr defaultColWidth="9.140625" defaultRowHeight="15" x14ac:dyDescent="0.25"/>
  <cols>
    <col min="1" max="1" width="7.42578125" style="8" bestFit="1" customWidth="1"/>
    <col min="2" max="2" width="8.42578125" style="8" bestFit="1" customWidth="1"/>
    <col min="3" max="3" width="25.28515625" style="8" customWidth="1"/>
    <col min="4" max="5" width="25.28515625" style="8" hidden="1" customWidth="1"/>
    <col min="6" max="8" width="25.28515625" style="8" customWidth="1"/>
    <col min="9" max="10" width="9.140625" style="8"/>
    <col min="11" max="11" width="9.140625" style="56"/>
    <col min="12" max="12" width="19.5703125" style="56" customWidth="1"/>
    <col min="13" max="15" width="9.7109375" style="56" bestFit="1" customWidth="1"/>
    <col min="16" max="16384" width="9.140625" style="8"/>
  </cols>
  <sheetData>
    <row r="1" spans="1:15" ht="42" customHeight="1" x14ac:dyDescent="0.25">
      <c r="A1" s="141" t="s">
        <v>268</v>
      </c>
      <c r="B1" s="141"/>
      <c r="C1" s="141"/>
      <c r="D1" s="141"/>
      <c r="E1" s="141"/>
      <c r="F1" s="141"/>
      <c r="G1" s="141"/>
      <c r="H1" s="141"/>
    </row>
    <row r="2" spans="1:15" ht="18" customHeight="1" x14ac:dyDescent="0.25">
      <c r="A2" s="9"/>
      <c r="B2" s="9"/>
      <c r="C2" s="9"/>
      <c r="D2" s="9"/>
      <c r="E2" s="9"/>
      <c r="F2" s="9"/>
      <c r="G2" s="9"/>
      <c r="H2" s="9"/>
    </row>
    <row r="3" spans="1:15" ht="15.75" x14ac:dyDescent="0.25">
      <c r="A3" s="141" t="s">
        <v>38</v>
      </c>
      <c r="B3" s="141"/>
      <c r="C3" s="141"/>
      <c r="D3" s="141"/>
      <c r="E3" s="141"/>
      <c r="F3" s="141"/>
      <c r="G3" s="142"/>
      <c r="H3" s="142"/>
    </row>
    <row r="4" spans="1:15" ht="18" x14ac:dyDescent="0.25">
      <c r="A4" s="9"/>
      <c r="B4" s="9"/>
      <c r="C4" s="9"/>
      <c r="D4" s="9"/>
      <c r="E4" s="9"/>
      <c r="F4" s="9"/>
      <c r="G4" s="10"/>
      <c r="H4" s="10"/>
    </row>
    <row r="5" spans="1:15" ht="18" customHeight="1" x14ac:dyDescent="0.25">
      <c r="A5" s="141" t="s">
        <v>15</v>
      </c>
      <c r="B5" s="146"/>
      <c r="C5" s="146"/>
      <c r="D5" s="146"/>
      <c r="E5" s="146"/>
      <c r="F5" s="146"/>
      <c r="G5" s="146"/>
      <c r="H5" s="146"/>
    </row>
    <row r="6" spans="1:15" ht="18" x14ac:dyDescent="0.25">
      <c r="A6" s="9"/>
      <c r="B6" s="9"/>
      <c r="C6" s="9"/>
      <c r="D6" s="9"/>
      <c r="E6" s="9"/>
      <c r="F6" s="9"/>
      <c r="G6" s="10"/>
      <c r="H6" s="10"/>
    </row>
    <row r="7" spans="1:15" ht="15.75" x14ac:dyDescent="0.25">
      <c r="A7" s="141" t="s">
        <v>277</v>
      </c>
      <c r="B7" s="157"/>
      <c r="C7" s="157"/>
      <c r="D7" s="157"/>
      <c r="E7" s="157"/>
      <c r="F7" s="157"/>
      <c r="G7" s="157"/>
      <c r="H7" s="157"/>
      <c r="M7" s="57"/>
      <c r="N7" s="57"/>
      <c r="O7" s="57"/>
    </row>
    <row r="8" spans="1:15" ht="18" x14ac:dyDescent="0.25">
      <c r="A8" s="9"/>
      <c r="B8" s="9"/>
      <c r="C8" s="9"/>
      <c r="D8" s="9"/>
      <c r="E8" s="9"/>
      <c r="F8" s="9"/>
      <c r="G8" s="10"/>
      <c r="H8" s="10"/>
      <c r="M8" s="57"/>
      <c r="N8" s="57"/>
      <c r="O8" s="57"/>
    </row>
    <row r="9" spans="1:15" ht="25.5" x14ac:dyDescent="0.25">
      <c r="A9" s="12" t="s">
        <v>16</v>
      </c>
      <c r="B9" s="11" t="s">
        <v>17</v>
      </c>
      <c r="C9" s="11" t="s">
        <v>14</v>
      </c>
      <c r="D9" s="11" t="s">
        <v>11</v>
      </c>
      <c r="E9" s="12" t="s">
        <v>12</v>
      </c>
      <c r="F9" s="12" t="s">
        <v>269</v>
      </c>
      <c r="G9" s="12" t="s">
        <v>13</v>
      </c>
      <c r="H9" s="12" t="s">
        <v>270</v>
      </c>
    </row>
    <row r="10" spans="1:15" ht="15.75" customHeight="1" x14ac:dyDescent="0.25">
      <c r="A10" s="2">
        <v>6</v>
      </c>
      <c r="B10" s="2"/>
      <c r="C10" s="2" t="s">
        <v>18</v>
      </c>
      <c r="D10" s="4"/>
      <c r="E10" s="5"/>
      <c r="F10" s="14">
        <f>F11+F12+F13+F14+F15</f>
        <v>2138975</v>
      </c>
      <c r="G10" s="14">
        <f>G11+G12+G13+G14+G15</f>
        <v>1938975</v>
      </c>
      <c r="H10" s="14">
        <f>H11+H12+H13+H14+H15</f>
        <v>1839975</v>
      </c>
      <c r="M10" s="58"/>
    </row>
    <row r="11" spans="1:15" ht="15.75" customHeight="1" x14ac:dyDescent="0.25">
      <c r="A11" s="42"/>
      <c r="B11" s="43">
        <v>61</v>
      </c>
      <c r="C11" s="43" t="s">
        <v>19</v>
      </c>
      <c r="D11" s="6"/>
      <c r="E11" s="7"/>
      <c r="F11" s="7">
        <v>400000</v>
      </c>
      <c r="G11" s="7">
        <v>400000</v>
      </c>
      <c r="H11" s="7">
        <v>400000</v>
      </c>
    </row>
    <row r="12" spans="1:15" ht="38.25" x14ac:dyDescent="0.25">
      <c r="A12" s="44"/>
      <c r="B12" s="44">
        <v>63</v>
      </c>
      <c r="C12" s="46" t="s">
        <v>72</v>
      </c>
      <c r="D12" s="6"/>
      <c r="E12" s="7"/>
      <c r="F12" s="7">
        <v>1704975</v>
      </c>
      <c r="G12" s="7">
        <v>1504975</v>
      </c>
      <c r="H12" s="7">
        <v>1405975</v>
      </c>
    </row>
    <row r="13" spans="1:15" x14ac:dyDescent="0.25">
      <c r="A13" s="44"/>
      <c r="B13" s="43">
        <v>64</v>
      </c>
      <c r="C13" s="43" t="s">
        <v>50</v>
      </c>
      <c r="D13" s="6"/>
      <c r="E13" s="7"/>
      <c r="F13" s="7">
        <v>4000</v>
      </c>
      <c r="G13" s="7">
        <v>4000</v>
      </c>
      <c r="H13" s="7">
        <v>4000</v>
      </c>
    </row>
    <row r="14" spans="1:15" ht="51" x14ac:dyDescent="0.25">
      <c r="A14" s="44"/>
      <c r="B14" s="44">
        <v>65</v>
      </c>
      <c r="C14" s="46" t="s">
        <v>73</v>
      </c>
      <c r="D14" s="6"/>
      <c r="E14" s="7"/>
      <c r="F14" s="7">
        <v>30000</v>
      </c>
      <c r="G14" s="7">
        <v>30000</v>
      </c>
      <c r="H14" s="7">
        <v>30000</v>
      </c>
    </row>
    <row r="15" spans="1:15" ht="25.5" x14ac:dyDescent="0.25">
      <c r="A15" s="44"/>
      <c r="B15" s="44">
        <v>68</v>
      </c>
      <c r="C15" s="46" t="s">
        <v>74</v>
      </c>
      <c r="D15" s="6"/>
      <c r="E15" s="7"/>
      <c r="F15" s="7">
        <v>0</v>
      </c>
      <c r="G15" s="7">
        <v>0</v>
      </c>
      <c r="H15" s="7">
        <v>0</v>
      </c>
    </row>
    <row r="16" spans="1:15" ht="25.5" x14ac:dyDescent="0.25">
      <c r="A16" s="3">
        <v>7</v>
      </c>
      <c r="B16" s="3"/>
      <c r="C16" s="47" t="s">
        <v>21</v>
      </c>
      <c r="D16" s="4"/>
      <c r="E16" s="5"/>
      <c r="F16" s="14">
        <f>SUM(F17,F18)</f>
        <v>0</v>
      </c>
      <c r="G16" s="14">
        <f>SUM(G17,G18)</f>
        <v>0</v>
      </c>
      <c r="H16" s="14">
        <f>SUM(H17,H18)</f>
        <v>0</v>
      </c>
    </row>
    <row r="17" spans="1:15" ht="38.25" x14ac:dyDescent="0.25">
      <c r="A17" s="43"/>
      <c r="B17" s="43">
        <v>71</v>
      </c>
      <c r="C17" s="48" t="s">
        <v>22</v>
      </c>
      <c r="D17" s="6"/>
      <c r="E17" s="7"/>
      <c r="F17" s="7">
        <v>0</v>
      </c>
      <c r="G17" s="7">
        <v>0</v>
      </c>
      <c r="H17" s="49">
        <v>0</v>
      </c>
    </row>
    <row r="18" spans="1:15" ht="39" x14ac:dyDescent="0.25">
      <c r="A18" s="50"/>
      <c r="B18" s="51">
        <v>72</v>
      </c>
      <c r="C18" s="52" t="s">
        <v>75</v>
      </c>
      <c r="D18" s="50"/>
      <c r="E18" s="50"/>
      <c r="F18" s="53">
        <v>0</v>
      </c>
      <c r="G18" s="53">
        <v>0</v>
      </c>
      <c r="H18" s="53">
        <v>0</v>
      </c>
    </row>
    <row r="20" spans="1:15" ht="15.75" x14ac:dyDescent="0.25">
      <c r="A20" s="141" t="s">
        <v>278</v>
      </c>
      <c r="B20" s="157"/>
      <c r="C20" s="157"/>
      <c r="D20" s="157"/>
      <c r="E20" s="157"/>
      <c r="F20" s="157"/>
      <c r="G20" s="157"/>
      <c r="H20" s="157"/>
    </row>
    <row r="21" spans="1:15" ht="18" x14ac:dyDescent="0.25">
      <c r="A21" s="9"/>
      <c r="B21" s="9"/>
      <c r="C21" s="9"/>
      <c r="D21" s="9"/>
      <c r="E21" s="9"/>
      <c r="F21" s="9"/>
      <c r="G21" s="10"/>
      <c r="H21" s="10"/>
    </row>
    <row r="22" spans="1:15" ht="25.5" x14ac:dyDescent="0.25">
      <c r="A22" s="12" t="s">
        <v>16</v>
      </c>
      <c r="B22" s="11" t="s">
        <v>17</v>
      </c>
      <c r="C22" s="11" t="s">
        <v>23</v>
      </c>
      <c r="D22" s="11" t="s">
        <v>11</v>
      </c>
      <c r="E22" s="12" t="s">
        <v>12</v>
      </c>
      <c r="F22" s="12" t="s">
        <v>269</v>
      </c>
      <c r="G22" s="12" t="s">
        <v>13</v>
      </c>
      <c r="H22" s="12" t="s">
        <v>270</v>
      </c>
    </row>
    <row r="23" spans="1:15" ht="15.6" customHeight="1" x14ac:dyDescent="0.25">
      <c r="A23" s="2">
        <v>3</v>
      </c>
      <c r="B23" s="2"/>
      <c r="C23" s="2" t="s">
        <v>24</v>
      </c>
      <c r="D23" s="4"/>
      <c r="E23" s="5"/>
      <c r="F23" s="14">
        <f>SUM(F24:F30)</f>
        <v>885475</v>
      </c>
      <c r="G23" s="14">
        <f>G24+G25+G26+G27+G28+G29+G30</f>
        <v>885475</v>
      </c>
      <c r="H23" s="14">
        <f>H24+H25+H26+H27+H28+H29+H30</f>
        <v>885475</v>
      </c>
      <c r="K23" s="57"/>
      <c r="L23" s="57"/>
      <c r="M23" s="57"/>
      <c r="N23" s="57"/>
      <c r="O23" s="57"/>
    </row>
    <row r="24" spans="1:15" ht="15.75" customHeight="1" x14ac:dyDescent="0.25">
      <c r="A24" s="42"/>
      <c r="B24" s="43">
        <v>31</v>
      </c>
      <c r="C24" s="43" t="s">
        <v>25</v>
      </c>
      <c r="D24" s="6"/>
      <c r="E24" s="7"/>
      <c r="F24" s="7">
        <f>'POSEBNI DIO'!G19</f>
        <v>50000</v>
      </c>
      <c r="G24" s="7">
        <f>'POSEBNI DIO'!H19</f>
        <v>50000</v>
      </c>
      <c r="H24" s="7">
        <f>'POSEBNI DIO'!I19</f>
        <v>50000</v>
      </c>
      <c r="M24" s="57"/>
      <c r="N24" s="57"/>
      <c r="O24" s="57"/>
    </row>
    <row r="25" spans="1:15" x14ac:dyDescent="0.25">
      <c r="A25" s="44"/>
      <c r="B25" s="43">
        <v>32</v>
      </c>
      <c r="C25" s="43" t="s">
        <v>41</v>
      </c>
      <c r="D25" s="6"/>
      <c r="E25" s="7"/>
      <c r="F25" s="7">
        <f>'POSEBNI DIO'!G23+'POSEBNI DIO'!G28+'POSEBNI DIO'!G32+'POSEBNI DIO'!G36+'POSEBNI DIO'!G40+'POSEBNI DIO'!G44+'POSEBNI DIO'!G48+'POSEBNI DIO'!G53+'POSEBNI DIO'!G57+'POSEBNI DIO'!G61+'POSEBNI DIO'!G68+'POSEBNI DIO'!G72+'POSEBNI DIO'!G76+'POSEBNI DIO'!G80+'POSEBNI DIO'!G84+'POSEBNI DIO'!G88+'POSEBNI DIO'!G92+'POSEBNI DIO'!G96+'POSEBNI DIO'!G100+'POSEBNI DIO'!G108+'POSEBNI DIO'!G134+'POSEBNI DIO'!G157+'POSEBNI DIO'!G161+'POSEBNI DIO'!G165+'POSEBNI DIO'!G172+'POSEBNI DIO'!G176+'POSEBNI DIO'!G180+'POSEBNI DIO'!G294+'POSEBNI DIO'!G309</f>
        <v>266150</v>
      </c>
      <c r="G25" s="7">
        <f>'POSEBNI DIO'!H23+'POSEBNI DIO'!H28+'POSEBNI DIO'!H32+'POSEBNI DIO'!H36+'POSEBNI DIO'!H40+'POSEBNI DIO'!H44+'POSEBNI DIO'!H48+'POSEBNI DIO'!H53+'POSEBNI DIO'!H57+'POSEBNI DIO'!H61+'POSEBNI DIO'!H68+'POSEBNI DIO'!H72+'POSEBNI DIO'!H76+'POSEBNI DIO'!H80+'POSEBNI DIO'!H84+'POSEBNI DIO'!H88+'POSEBNI DIO'!H92+'POSEBNI DIO'!H96+'POSEBNI DIO'!H100+'POSEBNI DIO'!H108+'POSEBNI DIO'!H134+'POSEBNI DIO'!H157+'POSEBNI DIO'!H161+'POSEBNI DIO'!H165+'POSEBNI DIO'!H172+'POSEBNI DIO'!H176+'POSEBNI DIO'!H180+'POSEBNI DIO'!H294+'POSEBNI DIO'!H309</f>
        <v>266150</v>
      </c>
      <c r="H25" s="7">
        <f>'POSEBNI DIO'!I23+'POSEBNI DIO'!I28+'POSEBNI DIO'!I32+'POSEBNI DIO'!I36+'POSEBNI DIO'!I40+'POSEBNI DIO'!I44+'POSEBNI DIO'!I48+'POSEBNI DIO'!I53+'POSEBNI DIO'!I57+'POSEBNI DIO'!I61+'POSEBNI DIO'!I68+'POSEBNI DIO'!I72+'POSEBNI DIO'!I76+'POSEBNI DIO'!I80+'POSEBNI DIO'!I84+'POSEBNI DIO'!I88+'POSEBNI DIO'!I92+'POSEBNI DIO'!I96+'POSEBNI DIO'!I100+'POSEBNI DIO'!I108+'POSEBNI DIO'!I134+'POSEBNI DIO'!I157+'POSEBNI DIO'!I161+'POSEBNI DIO'!I165+'POSEBNI DIO'!I172+'POSEBNI DIO'!I176+'POSEBNI DIO'!I180+'POSEBNI DIO'!I294+'POSEBNI DIO'!I309</f>
        <v>266150</v>
      </c>
    </row>
    <row r="26" spans="1:15" x14ac:dyDescent="0.25">
      <c r="A26" s="44"/>
      <c r="B26" s="44">
        <v>34</v>
      </c>
      <c r="C26" s="44" t="s">
        <v>76</v>
      </c>
      <c r="D26" s="6"/>
      <c r="E26" s="7"/>
      <c r="F26" s="7">
        <f>'POSEBNI DIO'!G104</f>
        <v>4500</v>
      </c>
      <c r="G26" s="7">
        <f>'POSEBNI DIO'!H104</f>
        <v>4500</v>
      </c>
      <c r="H26" s="7">
        <f>'POSEBNI DIO'!I104</f>
        <v>4500</v>
      </c>
    </row>
    <row r="27" spans="1:15" x14ac:dyDescent="0.25">
      <c r="A27" s="44"/>
      <c r="B27" s="44">
        <v>35</v>
      </c>
      <c r="C27" s="44" t="s">
        <v>77</v>
      </c>
      <c r="D27" s="6"/>
      <c r="E27" s="7"/>
      <c r="F27" s="7">
        <v>0</v>
      </c>
      <c r="G27" s="7">
        <v>0</v>
      </c>
      <c r="H27" s="7">
        <v>0</v>
      </c>
      <c r="M27" s="57"/>
      <c r="N27" s="57"/>
      <c r="O27" s="57"/>
    </row>
    <row r="28" spans="1:15" ht="25.5" x14ac:dyDescent="0.25">
      <c r="A28" s="44"/>
      <c r="B28" s="44">
        <v>36</v>
      </c>
      <c r="C28" s="46" t="s">
        <v>78</v>
      </c>
      <c r="D28" s="6"/>
      <c r="E28" s="7"/>
      <c r="F28" s="7"/>
      <c r="G28" s="7">
        <v>0</v>
      </c>
      <c r="H28" s="7">
        <v>0</v>
      </c>
    </row>
    <row r="29" spans="1:15" ht="38.25" x14ac:dyDescent="0.25">
      <c r="A29" s="44"/>
      <c r="B29" s="44">
        <v>37</v>
      </c>
      <c r="C29" s="46" t="s">
        <v>79</v>
      </c>
      <c r="D29" s="6"/>
      <c r="E29" s="7"/>
      <c r="F29" s="7">
        <f>'POSEBNI DIO'!G141+'POSEBNI DIO'!G148+'POSEBNI DIO'!G152+'POSEBNI DIO'!G357+'POSEBNI DIO'!G361</f>
        <v>78500</v>
      </c>
      <c r="G29" s="7">
        <f>'POSEBNI DIO'!H141+'POSEBNI DIO'!H148+'POSEBNI DIO'!H152+'POSEBNI DIO'!H357+'POSEBNI DIO'!H361</f>
        <v>78500</v>
      </c>
      <c r="H29" s="7">
        <f>'POSEBNI DIO'!I141+'POSEBNI DIO'!I148+'POSEBNI DIO'!I152+'POSEBNI DIO'!I357+'POSEBNI DIO'!I361</f>
        <v>78500</v>
      </c>
    </row>
    <row r="30" spans="1:15" x14ac:dyDescent="0.25">
      <c r="A30" s="44"/>
      <c r="B30" s="44">
        <v>38</v>
      </c>
      <c r="C30" s="44" t="s">
        <v>80</v>
      </c>
      <c r="D30" s="6"/>
      <c r="E30" s="7"/>
      <c r="F30" s="7">
        <f>'POSEBNI DIO'!G9+'POSEBNI DIO'!G13+'POSEBNI DIO'!G118+'POSEBNI DIO'!G122+'POSEBNI DIO'!G127+'POSEBNI DIO'!G301+'POSEBNI DIO'!G313+'POSEBNI DIO'!G317+'POSEBNI DIO'!G321+'POSEBNI DIO'!G325+'POSEBNI DIO'!G337+'POSEBNI DIO'!G344+'POSEBNI DIO'!G348+'POSEBNI DIO'!G353+'POSEBNI DIO'!G368+'POSEBNI DIO'!G372</f>
        <v>486325</v>
      </c>
      <c r="G30" s="7">
        <f>'POSEBNI DIO'!H9+'POSEBNI DIO'!H13+'POSEBNI DIO'!H118+'POSEBNI DIO'!H122+'POSEBNI DIO'!H127+'POSEBNI DIO'!H301+'POSEBNI DIO'!H313+'POSEBNI DIO'!H317+'POSEBNI DIO'!H321+'POSEBNI DIO'!H325+'POSEBNI DIO'!H337+'POSEBNI DIO'!H344+'POSEBNI DIO'!H348+'POSEBNI DIO'!H353+'POSEBNI DIO'!H368+'POSEBNI DIO'!H372</f>
        <v>486325</v>
      </c>
      <c r="H30" s="7">
        <f>'POSEBNI DIO'!I9+'POSEBNI DIO'!I13+'POSEBNI DIO'!I118+'POSEBNI DIO'!I122+'POSEBNI DIO'!I127+'POSEBNI DIO'!I301+'POSEBNI DIO'!I313+'POSEBNI DIO'!I317+'POSEBNI DIO'!I321+'POSEBNI DIO'!I325+'POSEBNI DIO'!I337+'POSEBNI DIO'!I344+'POSEBNI DIO'!I348+'POSEBNI DIO'!I353+'POSEBNI DIO'!I368+'POSEBNI DIO'!I372</f>
        <v>486325</v>
      </c>
    </row>
    <row r="31" spans="1:15" ht="25.5" x14ac:dyDescent="0.25">
      <c r="A31" s="3">
        <v>4</v>
      </c>
      <c r="B31" s="3"/>
      <c r="C31" s="47" t="s">
        <v>26</v>
      </c>
      <c r="D31" s="4"/>
      <c r="E31" s="5"/>
      <c r="F31" s="14">
        <f>SUM(F32:F33)</f>
        <v>1253500</v>
      </c>
      <c r="G31" s="14">
        <f>SUM(G32:G33)</f>
        <v>1053500</v>
      </c>
      <c r="H31" s="14">
        <f>SUM(H32:H33)</f>
        <v>953500</v>
      </c>
    </row>
    <row r="32" spans="1:15" ht="38.25" x14ac:dyDescent="0.25">
      <c r="A32" s="43"/>
      <c r="B32" s="43">
        <v>41</v>
      </c>
      <c r="C32" s="48" t="s">
        <v>27</v>
      </c>
      <c r="D32" s="6"/>
      <c r="E32" s="7"/>
      <c r="F32" s="7">
        <v>0</v>
      </c>
      <c r="G32" s="7">
        <v>0</v>
      </c>
      <c r="H32" s="7">
        <v>0</v>
      </c>
    </row>
    <row r="33" spans="1:11" ht="39" x14ac:dyDescent="0.25">
      <c r="A33" s="50"/>
      <c r="B33" s="51">
        <v>42</v>
      </c>
      <c r="C33" s="52" t="s">
        <v>81</v>
      </c>
      <c r="D33" s="50"/>
      <c r="E33" s="50"/>
      <c r="F33" s="7">
        <f>'POSEBNI DIO'!G113+'POSEBNI DIO'!G188+'POSEBNI DIO'!G195+'POSEBNI DIO'!G202+'POSEBNI DIO'!G209+'POSEBNI DIO'!G216+'POSEBNI DIO'!G223+'POSEBNI DIO'!G230+'POSEBNI DIO'!G237+'POSEBNI DIO'!G244+'POSEBNI DIO'!G251+'POSEBNI DIO'!G258+'POSEBNI DIO'!G265+'POSEBNI DIO'!G272+'POSEBNI DIO'!G279+'POSEBNI DIO'!G286+'POSEBNI DIO'!G329+'POSEBNI DIO'!G279</f>
        <v>1253500</v>
      </c>
      <c r="G33" s="7">
        <f>'POSEBNI DIO'!H113+'POSEBNI DIO'!H188+'POSEBNI DIO'!H195+'POSEBNI DIO'!H202+'POSEBNI DIO'!H209+'POSEBNI DIO'!H216+'POSEBNI DIO'!H223+'POSEBNI DIO'!H230+'POSEBNI DIO'!H237+'POSEBNI DIO'!H244+'POSEBNI DIO'!H251+'POSEBNI DIO'!H258+'POSEBNI DIO'!H265+'POSEBNI DIO'!H272+'POSEBNI DIO'!H279+'POSEBNI DIO'!H286+'POSEBNI DIO'!H329+'POSEBNI DIO'!H279</f>
        <v>1053500</v>
      </c>
      <c r="H33" s="7">
        <f>'POSEBNI DIO'!I113+'POSEBNI DIO'!I188+'POSEBNI DIO'!I195+'POSEBNI DIO'!I202+'POSEBNI DIO'!I209+'POSEBNI DIO'!I216+'POSEBNI DIO'!I223+'POSEBNI DIO'!I230+'POSEBNI DIO'!I237+'POSEBNI DIO'!I244+'POSEBNI DIO'!I251+'POSEBNI DIO'!I258+'POSEBNI DIO'!I265+'POSEBNI DIO'!I272+'POSEBNI DIO'!I279+'POSEBNI DIO'!I286+'POSEBNI DIO'!I329+'POSEBNI DIO'!I279</f>
        <v>953500</v>
      </c>
      <c r="K33" s="57"/>
    </row>
    <row r="34" spans="1:11" x14ac:dyDescent="0.25">
      <c r="J34" s="13"/>
    </row>
  </sheetData>
  <mergeCells count="5">
    <mergeCell ref="A7:H7"/>
    <mergeCell ref="A20:H20"/>
    <mergeCell ref="A1:H1"/>
    <mergeCell ref="A3:H3"/>
    <mergeCell ref="A5:H5"/>
  </mergeCells>
  <pageMargins left="0.70866141732283472" right="0.70866141732283472" top="0.74803149606299213" bottom="0.74803149606299213" header="0.31496062992125984" footer="0.31496062992125984"/>
  <pageSetup paperSize="9" scale="74" firstPageNumber="2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2BC13-70DA-4C43-B4AE-C699B1B049B1}">
  <dimension ref="A1:F29"/>
  <sheetViews>
    <sheetView topLeftCell="A4" workbookViewId="0">
      <selection activeCell="A54" sqref="A54"/>
    </sheetView>
  </sheetViews>
  <sheetFormatPr defaultRowHeight="15" x14ac:dyDescent="0.25"/>
  <cols>
    <col min="1" max="4" width="25.28515625" customWidth="1"/>
  </cols>
  <sheetData>
    <row r="1" spans="1:6" ht="37.5" customHeight="1" x14ac:dyDescent="0.25">
      <c r="A1" s="152" t="s">
        <v>268</v>
      </c>
      <c r="B1" s="152"/>
      <c r="C1" s="152"/>
      <c r="D1" s="152"/>
    </row>
    <row r="2" spans="1:6" ht="18" x14ac:dyDescent="0.25">
      <c r="A2" s="79"/>
      <c r="B2" s="79"/>
      <c r="C2" s="79"/>
      <c r="D2" s="79"/>
    </row>
    <row r="3" spans="1:6" ht="15.75" x14ac:dyDescent="0.25">
      <c r="A3" s="152" t="s">
        <v>38</v>
      </c>
      <c r="B3" s="152"/>
      <c r="C3" s="152"/>
      <c r="D3" s="152"/>
    </row>
    <row r="4" spans="1:6" ht="18" x14ac:dyDescent="0.25">
      <c r="A4" s="79"/>
      <c r="B4" s="79"/>
      <c r="C4" s="80"/>
      <c r="D4" s="80"/>
    </row>
    <row r="5" spans="1:6" ht="15.75" x14ac:dyDescent="0.25">
      <c r="A5" s="152" t="s">
        <v>15</v>
      </c>
      <c r="B5" s="152"/>
      <c r="C5" s="152"/>
      <c r="D5" s="152"/>
    </row>
    <row r="6" spans="1:6" ht="18" x14ac:dyDescent="0.25">
      <c r="A6" s="79"/>
      <c r="B6" s="79"/>
      <c r="C6" s="80"/>
      <c r="D6" s="80"/>
    </row>
    <row r="7" spans="1:6" ht="15.75" x14ac:dyDescent="0.25">
      <c r="A7" s="152" t="s">
        <v>281</v>
      </c>
      <c r="B7" s="152"/>
      <c r="C7" s="152"/>
      <c r="D7" s="152"/>
      <c r="F7" t="s">
        <v>297</v>
      </c>
    </row>
    <row r="8" spans="1:6" ht="18" x14ac:dyDescent="0.25">
      <c r="A8" s="79"/>
      <c r="B8" s="79"/>
      <c r="C8" s="80"/>
      <c r="D8" s="80"/>
    </row>
    <row r="9" spans="1:6" ht="25.5" x14ac:dyDescent="0.25">
      <c r="A9" s="61" t="s">
        <v>282</v>
      </c>
      <c r="B9" s="61" t="s">
        <v>269</v>
      </c>
      <c r="C9" s="61" t="s">
        <v>13</v>
      </c>
      <c r="D9" s="61" t="s">
        <v>270</v>
      </c>
    </row>
    <row r="10" spans="1:6" x14ac:dyDescent="0.25">
      <c r="A10" s="81" t="s">
        <v>0</v>
      </c>
      <c r="B10" s="83">
        <f t="shared" ref="B10:D10" si="0">SUM(B11,B13,B15)</f>
        <v>2138975</v>
      </c>
      <c r="C10" s="83">
        <f t="shared" si="0"/>
        <v>1938975</v>
      </c>
      <c r="D10" s="83">
        <f t="shared" si="0"/>
        <v>1839975</v>
      </c>
    </row>
    <row r="11" spans="1:6" x14ac:dyDescent="0.25">
      <c r="A11" s="42" t="s">
        <v>283</v>
      </c>
      <c r="B11" s="84">
        <f t="shared" ref="B11:D11" si="1">SUM(B12)</f>
        <v>430000</v>
      </c>
      <c r="C11" s="84">
        <f t="shared" si="1"/>
        <v>430000</v>
      </c>
      <c r="D11" s="84">
        <f t="shared" si="1"/>
        <v>430000</v>
      </c>
    </row>
    <row r="12" spans="1:6" x14ac:dyDescent="0.25">
      <c r="A12" s="45" t="s">
        <v>284</v>
      </c>
      <c r="B12" s="82">
        <f>' Račun prihoda i rashoda'!F11+' Račun prihoda i rashoda'!F14</f>
        <v>430000</v>
      </c>
      <c r="C12" s="82">
        <f>' Račun prihoda i rashoda'!G11+' Račun prihoda i rashoda'!G14</f>
        <v>430000</v>
      </c>
      <c r="D12" s="82">
        <f>' Račun prihoda i rashoda'!H11+' Račun prihoda i rashoda'!H14</f>
        <v>430000</v>
      </c>
    </row>
    <row r="13" spans="1:6" x14ac:dyDescent="0.25">
      <c r="A13" s="42" t="s">
        <v>286</v>
      </c>
      <c r="B13" s="84">
        <f t="shared" ref="B13" si="2">SUM(B14)</f>
        <v>4000</v>
      </c>
      <c r="C13" s="84">
        <f t="shared" ref="C13" si="3">SUM(C14)</f>
        <v>4000</v>
      </c>
      <c r="D13" s="84">
        <f t="shared" ref="D13" si="4">SUM(D14)</f>
        <v>4000</v>
      </c>
    </row>
    <row r="14" spans="1:6" x14ac:dyDescent="0.25">
      <c r="A14" s="45" t="s">
        <v>287</v>
      </c>
      <c r="B14" s="82">
        <f>' Račun prihoda i rashoda'!F13</f>
        <v>4000</v>
      </c>
      <c r="C14" s="82">
        <f>' Račun prihoda i rashoda'!G13</f>
        <v>4000</v>
      </c>
      <c r="D14" s="82">
        <f>' Račun prihoda i rashoda'!H13</f>
        <v>4000</v>
      </c>
    </row>
    <row r="15" spans="1:6" x14ac:dyDescent="0.25">
      <c r="A15" s="42" t="s">
        <v>296</v>
      </c>
      <c r="B15" s="84">
        <f t="shared" ref="B15:D15" si="5">SUM(B16)</f>
        <v>1704975</v>
      </c>
      <c r="C15" s="84">
        <f t="shared" si="5"/>
        <v>1504975</v>
      </c>
      <c r="D15" s="84">
        <f t="shared" si="5"/>
        <v>1405975</v>
      </c>
    </row>
    <row r="16" spans="1:6" x14ac:dyDescent="0.25">
      <c r="A16" s="45" t="s">
        <v>298</v>
      </c>
      <c r="B16" s="82">
        <f>' Račun prihoda i rashoda'!F12</f>
        <v>1704975</v>
      </c>
      <c r="C16" s="82">
        <f>' Račun prihoda i rashoda'!G12</f>
        <v>1504975</v>
      </c>
      <c r="D16" s="82">
        <f>' Račun prihoda i rashoda'!H12</f>
        <v>1405975</v>
      </c>
    </row>
    <row r="19" spans="1:4" ht="15.75" x14ac:dyDescent="0.25">
      <c r="A19" s="152" t="s">
        <v>288</v>
      </c>
      <c r="B19" s="152"/>
      <c r="C19" s="152"/>
      <c r="D19" s="152"/>
    </row>
    <row r="20" spans="1:4" ht="18" x14ac:dyDescent="0.25">
      <c r="A20" s="79"/>
      <c r="B20" s="79"/>
      <c r="C20" s="80"/>
      <c r="D20" s="80"/>
    </row>
    <row r="21" spans="1:4" ht="25.5" x14ac:dyDescent="0.25">
      <c r="A21" s="61" t="s">
        <v>282</v>
      </c>
      <c r="B21" s="61" t="s">
        <v>269</v>
      </c>
      <c r="C21" s="61" t="s">
        <v>13</v>
      </c>
      <c r="D21" s="61" t="s">
        <v>270</v>
      </c>
    </row>
    <row r="22" spans="1:4" x14ac:dyDescent="0.25">
      <c r="A22" s="81" t="s">
        <v>3</v>
      </c>
      <c r="B22" s="83">
        <f t="shared" ref="B22:D22" si="6">SUM(B23,B25,B27)</f>
        <v>2139975</v>
      </c>
      <c r="C22" s="83">
        <f t="shared" si="6"/>
        <v>1939975</v>
      </c>
      <c r="D22" s="83">
        <f t="shared" si="6"/>
        <v>1839975</v>
      </c>
    </row>
    <row r="23" spans="1:4" x14ac:dyDescent="0.25">
      <c r="A23" s="42" t="s">
        <v>283</v>
      </c>
      <c r="B23" s="82">
        <f>SUM(B24)</f>
        <v>415500</v>
      </c>
      <c r="C23" s="82">
        <f t="shared" ref="C23:D23" si="7">SUM(C24)</f>
        <v>415500</v>
      </c>
      <c r="D23" s="82">
        <f t="shared" si="7"/>
        <v>415500</v>
      </c>
    </row>
    <row r="24" spans="1:4" x14ac:dyDescent="0.25">
      <c r="A24" s="45" t="s">
        <v>284</v>
      </c>
      <c r="B24" s="82">
        <f>'POSEBNI DIO'!G10+'POSEBNI DIO'!G14+'POSEBNI DIO'!G20+'POSEBNI DIO'!G24+'POSEBNI DIO'!G29+'POSEBNI DIO'!G33+'POSEBNI DIO'!G37+'POSEBNI DIO'!G41+'POSEBNI DIO'!G45+'POSEBNI DIO'!G49+'POSEBNI DIO'!G54+'POSEBNI DIO'!G58+'POSEBNI DIO'!G62+'POSEBNI DIO'!G69+'POSEBNI DIO'!G73+'POSEBNI DIO'!G77+'POSEBNI DIO'!G81+'POSEBNI DIO'!G85+'POSEBNI DIO'!G89+'POSEBNI DIO'!G93+'POSEBNI DIO'!G97+'POSEBNI DIO'!G101+'POSEBNI DIO'!G114+'POSEBNI DIO'!G123+'POSEBNI DIO'!G128+'POSEBNI DIO'!G135+'POSEBNI DIO'!G142+'POSEBNI DIO'!G166+'POSEBNI DIO'!G181+'POSEBNI DIO'!G189+'POSEBNI DIO'!G196+'POSEBNI DIO'!G203+'POSEBNI DIO'!G210+'POSEBNI DIO'!G217+'POSEBNI DIO'!G224+'POSEBNI DIO'!G231+'POSEBNI DIO'!G238+'POSEBNI DIO'!G245+'POSEBNI DIO'!G252+'POSEBNI DIO'!G259+'POSEBNI DIO'!G266+'POSEBNI DIO'!G273+'POSEBNI DIO'!G280+'POSEBNI DIO'!G287+'POSEBNI DIO'!G295+'POSEBNI DIO'!G302+'POSEBNI DIO'!G330+'POSEBNI DIO'!G338+'POSEBNI DIO'!G354+'POSEBNI DIO'!G358+'POSEBNI DIO'!G362+'POSEBNI DIO'!G373+'POSEBNI DIO'!G280</f>
        <v>415500</v>
      </c>
      <c r="C24" s="82">
        <f>'POSEBNI DIO'!H10+'POSEBNI DIO'!H14+'POSEBNI DIO'!H20+'POSEBNI DIO'!H24+'POSEBNI DIO'!H29+'POSEBNI DIO'!H33+'POSEBNI DIO'!H37+'POSEBNI DIO'!H41+'POSEBNI DIO'!H45+'POSEBNI DIO'!H49+'POSEBNI DIO'!H54+'POSEBNI DIO'!H58+'POSEBNI DIO'!H62+'POSEBNI DIO'!H69+'POSEBNI DIO'!H73+'POSEBNI DIO'!H77+'POSEBNI DIO'!H81+'POSEBNI DIO'!H85+'POSEBNI DIO'!H89+'POSEBNI DIO'!H93+'POSEBNI DIO'!H97+'POSEBNI DIO'!H101+'POSEBNI DIO'!H114+'POSEBNI DIO'!H123+'POSEBNI DIO'!H128+'POSEBNI DIO'!H135+'POSEBNI DIO'!H142+'POSEBNI DIO'!H166+'POSEBNI DIO'!H181+'POSEBNI DIO'!H189+'POSEBNI DIO'!H196+'POSEBNI DIO'!H203+'POSEBNI DIO'!H210+'POSEBNI DIO'!H217+'POSEBNI DIO'!H224+'POSEBNI DIO'!H231+'POSEBNI DIO'!H238+'POSEBNI DIO'!H245+'POSEBNI DIO'!H252+'POSEBNI DIO'!H259+'POSEBNI DIO'!H266+'POSEBNI DIO'!H273+'POSEBNI DIO'!H280+'POSEBNI DIO'!H287+'POSEBNI DIO'!H295+'POSEBNI DIO'!H302+'POSEBNI DIO'!H330+'POSEBNI DIO'!H338+'POSEBNI DIO'!H354+'POSEBNI DIO'!H358+'POSEBNI DIO'!H362+'POSEBNI DIO'!H373+'POSEBNI DIO'!H280</f>
        <v>415500</v>
      </c>
      <c r="D24" s="82">
        <f>'POSEBNI DIO'!I10+'POSEBNI DIO'!I14+'POSEBNI DIO'!I20+'POSEBNI DIO'!I24+'POSEBNI DIO'!I29+'POSEBNI DIO'!I33+'POSEBNI DIO'!I37+'POSEBNI DIO'!I41+'POSEBNI DIO'!I45+'POSEBNI DIO'!I49+'POSEBNI DIO'!I54+'POSEBNI DIO'!I58+'POSEBNI DIO'!I62+'POSEBNI DIO'!I69+'POSEBNI DIO'!I73+'POSEBNI DIO'!I77+'POSEBNI DIO'!I81+'POSEBNI DIO'!I85+'POSEBNI DIO'!I89+'POSEBNI DIO'!I93+'POSEBNI DIO'!I97+'POSEBNI DIO'!I101+'POSEBNI DIO'!I114+'POSEBNI DIO'!I123+'POSEBNI DIO'!I128+'POSEBNI DIO'!I135+'POSEBNI DIO'!I142+'POSEBNI DIO'!I166+'POSEBNI DIO'!I181+'POSEBNI DIO'!I189+'POSEBNI DIO'!I196+'POSEBNI DIO'!I203+'POSEBNI DIO'!I210+'POSEBNI DIO'!I217+'POSEBNI DIO'!I224+'POSEBNI DIO'!I231+'POSEBNI DIO'!I238+'POSEBNI DIO'!I245+'POSEBNI DIO'!I252+'POSEBNI DIO'!I259+'POSEBNI DIO'!I266+'POSEBNI DIO'!I273+'POSEBNI DIO'!I280+'POSEBNI DIO'!I287+'POSEBNI DIO'!I295+'POSEBNI DIO'!I302+'POSEBNI DIO'!I330+'POSEBNI DIO'!I338+'POSEBNI DIO'!I354+'POSEBNI DIO'!I358+'POSEBNI DIO'!I362+'POSEBNI DIO'!I373+'POSEBNI DIO'!I280</f>
        <v>415500</v>
      </c>
    </row>
    <row r="25" spans="1:4" x14ac:dyDescent="0.25">
      <c r="A25" s="42" t="s">
        <v>286</v>
      </c>
      <c r="B25" s="85">
        <f>SUM(B26)</f>
        <v>4500</v>
      </c>
      <c r="C25" s="85">
        <f t="shared" ref="C25:D25" si="8">SUM(C26)</f>
        <v>4500</v>
      </c>
      <c r="D25" s="85">
        <f t="shared" si="8"/>
        <v>4500</v>
      </c>
    </row>
    <row r="26" spans="1:4" x14ac:dyDescent="0.25">
      <c r="A26" s="45" t="s">
        <v>287</v>
      </c>
      <c r="B26" s="82">
        <f>'POSEBNI DIO'!G105</f>
        <v>4500</v>
      </c>
      <c r="C26" s="82">
        <f>'POSEBNI DIO'!H105</f>
        <v>4500</v>
      </c>
      <c r="D26" s="82">
        <f>'POSEBNI DIO'!I105</f>
        <v>4500</v>
      </c>
    </row>
    <row r="27" spans="1:4" x14ac:dyDescent="0.25">
      <c r="A27" s="42" t="s">
        <v>296</v>
      </c>
      <c r="B27" s="85">
        <f>SUM(B28)</f>
        <v>1719975</v>
      </c>
      <c r="C27" s="85">
        <f t="shared" ref="C27:D27" si="9">SUM(C28)</f>
        <v>1519975</v>
      </c>
      <c r="D27" s="85">
        <f t="shared" si="9"/>
        <v>1419975</v>
      </c>
    </row>
    <row r="28" spans="1:4" x14ac:dyDescent="0.25">
      <c r="A28" s="45" t="s">
        <v>298</v>
      </c>
      <c r="B28" s="82">
        <f>'POSEBNI DIO'!G65+'POSEBNI DIO'!G109+'POSEBNI DIO'!G119+'POSEBNI DIO'!G131+'POSEBNI DIO'!G138+'POSEBNI DIO'!G145+'POSEBNI DIO'!G149+'POSEBNI DIO'!G153+'POSEBNI DIO'!G158+'POSEBNI DIO'!G162+'POSEBNI DIO'!G169+'POSEBNI DIO'!G173+'POSEBNI DIO'!G177+'POSEBNI DIO'!G184+'POSEBNI DIO'!G192+'POSEBNI DIO'!G199+'POSEBNI DIO'!G206+'POSEBNI DIO'!G213+'POSEBNI DIO'!G220+'POSEBNI DIO'!G227+'POSEBNI DIO'!G234+'POSEBNI DIO'!G241+'POSEBNI DIO'!G248+'POSEBNI DIO'!G255+'POSEBNI DIO'!G262+'POSEBNI DIO'!G269+'POSEBNI DIO'!G276+'POSEBNI DIO'!G283+'POSEBNI DIO'!G290+'POSEBNI DIO'!G298+'POSEBNI DIO'!G305+'POSEBNI DIO'!G310+'POSEBNI DIO'!G314+'POSEBNI DIO'!G318+'POSEBNI DIO'!G322+'POSEBNI DIO'!G326+'POSEBNI DIO'!G333+'POSEBNI DIO'!G341+'POSEBNI DIO'!G345+'POSEBNI DIO'!G349+'POSEBNI DIO'!G365+'POSEBNI DIO'!G369+'POSEBNI DIO'!G283</f>
        <v>1719975</v>
      </c>
      <c r="C28" s="82">
        <f>'POSEBNI DIO'!H65+'POSEBNI DIO'!H109+'POSEBNI DIO'!H119+'POSEBNI DIO'!H131+'POSEBNI DIO'!H138+'POSEBNI DIO'!H145+'POSEBNI DIO'!H149+'POSEBNI DIO'!H153+'POSEBNI DIO'!H158+'POSEBNI DIO'!H162+'POSEBNI DIO'!H169+'POSEBNI DIO'!H173+'POSEBNI DIO'!H177+'POSEBNI DIO'!H184+'POSEBNI DIO'!H192+'POSEBNI DIO'!H199+'POSEBNI DIO'!H206+'POSEBNI DIO'!H213+'POSEBNI DIO'!H220+'POSEBNI DIO'!H227+'POSEBNI DIO'!H234+'POSEBNI DIO'!H241+'POSEBNI DIO'!H248+'POSEBNI DIO'!H255+'POSEBNI DIO'!H262+'POSEBNI DIO'!H269+'POSEBNI DIO'!H276+'POSEBNI DIO'!H283+'POSEBNI DIO'!H290+'POSEBNI DIO'!H298+'POSEBNI DIO'!H305+'POSEBNI DIO'!H310+'POSEBNI DIO'!H314+'POSEBNI DIO'!H318+'POSEBNI DIO'!H322+'POSEBNI DIO'!H326+'POSEBNI DIO'!H333+'POSEBNI DIO'!H341+'POSEBNI DIO'!H345+'POSEBNI DIO'!H349+'POSEBNI DIO'!H365+'POSEBNI DIO'!H369+'POSEBNI DIO'!H283</f>
        <v>1519975</v>
      </c>
      <c r="D28" s="82">
        <f>'POSEBNI DIO'!I65+'POSEBNI DIO'!I109+'POSEBNI DIO'!I119+'POSEBNI DIO'!I131+'POSEBNI DIO'!I138+'POSEBNI DIO'!I145+'POSEBNI DIO'!I149+'POSEBNI DIO'!I153+'POSEBNI DIO'!I158+'POSEBNI DIO'!I162+'POSEBNI DIO'!I169+'POSEBNI DIO'!I173+'POSEBNI DIO'!I177+'POSEBNI DIO'!I184+'POSEBNI DIO'!I192+'POSEBNI DIO'!I199+'POSEBNI DIO'!I206+'POSEBNI DIO'!I213+'POSEBNI DIO'!I220+'POSEBNI DIO'!I227+'POSEBNI DIO'!I234+'POSEBNI DIO'!I241+'POSEBNI DIO'!I248+'POSEBNI DIO'!I255+'POSEBNI DIO'!I262+'POSEBNI DIO'!I269+'POSEBNI DIO'!I276+'POSEBNI DIO'!I283+'POSEBNI DIO'!I290+'POSEBNI DIO'!I298+'POSEBNI DIO'!I305+'POSEBNI DIO'!I310+'POSEBNI DIO'!I314+'POSEBNI DIO'!I318+'POSEBNI DIO'!I322+'POSEBNI DIO'!I326+'POSEBNI DIO'!I333+'POSEBNI DIO'!I341+'POSEBNI DIO'!I345+'POSEBNI DIO'!I349+'POSEBNI DIO'!I365+'POSEBNI DIO'!I369+'POSEBNI DIO'!I283</f>
        <v>1419975</v>
      </c>
    </row>
    <row r="29" spans="1:4" x14ac:dyDescent="0.25">
      <c r="A29" s="54" t="s">
        <v>285</v>
      </c>
      <c r="B29" s="82"/>
      <c r="C29" s="82"/>
      <c r="D29" s="82"/>
    </row>
  </sheetData>
  <mergeCells count="5">
    <mergeCell ref="A1:D1"/>
    <mergeCell ref="A3:D3"/>
    <mergeCell ref="A5:D5"/>
    <mergeCell ref="A7:D7"/>
    <mergeCell ref="A19:D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1"/>
  <sheetViews>
    <sheetView workbookViewId="0">
      <selection activeCell="G18" sqref="G18"/>
    </sheetView>
  </sheetViews>
  <sheetFormatPr defaultColWidth="8.85546875" defaultRowHeight="15" x14ac:dyDescent="0.25"/>
  <cols>
    <col min="1" max="1" width="7.42578125" style="8" bestFit="1" customWidth="1"/>
    <col min="2" max="2" width="8.42578125" style="8" bestFit="1" customWidth="1"/>
    <col min="3" max="3" width="25.28515625" style="8" customWidth="1"/>
    <col min="4" max="5" width="25.28515625" style="8" hidden="1" customWidth="1"/>
    <col min="6" max="8" width="25.28515625" style="8" customWidth="1"/>
    <col min="9" max="16384" width="8.85546875" style="8"/>
  </cols>
  <sheetData>
    <row r="1" spans="1:8" ht="42" customHeight="1" x14ac:dyDescent="0.25">
      <c r="A1" s="141" t="s">
        <v>268</v>
      </c>
      <c r="B1" s="141"/>
      <c r="C1" s="141"/>
      <c r="D1" s="141"/>
      <c r="E1" s="141"/>
      <c r="F1" s="141"/>
      <c r="G1" s="141"/>
      <c r="H1" s="141"/>
    </row>
    <row r="2" spans="1:8" ht="18" customHeight="1" x14ac:dyDescent="0.25">
      <c r="A2" s="9"/>
      <c r="B2" s="9"/>
      <c r="C2" s="9"/>
      <c r="D2" s="9"/>
      <c r="E2" s="9"/>
      <c r="F2" s="9"/>
      <c r="G2" s="9"/>
      <c r="H2" s="9"/>
    </row>
    <row r="3" spans="1:8" ht="15.75" x14ac:dyDescent="0.25">
      <c r="A3" s="141" t="s">
        <v>38</v>
      </c>
      <c r="B3" s="141"/>
      <c r="C3" s="141"/>
      <c r="D3" s="141"/>
      <c r="E3" s="141"/>
      <c r="F3" s="141"/>
      <c r="G3" s="142"/>
      <c r="H3" s="142"/>
    </row>
    <row r="4" spans="1:8" ht="18" x14ac:dyDescent="0.25">
      <c r="A4" s="9"/>
      <c r="B4" s="9"/>
      <c r="C4" s="9"/>
      <c r="D4" s="9"/>
      <c r="E4" s="9"/>
      <c r="F4" s="9"/>
      <c r="G4" s="10"/>
      <c r="H4" s="10"/>
    </row>
    <row r="5" spans="1:8" ht="18" customHeight="1" x14ac:dyDescent="0.25">
      <c r="A5" s="141" t="s">
        <v>295</v>
      </c>
      <c r="B5" s="146"/>
      <c r="C5" s="146"/>
      <c r="D5" s="146"/>
      <c r="E5" s="146"/>
      <c r="F5" s="146"/>
      <c r="G5" s="146"/>
      <c r="H5" s="146"/>
    </row>
    <row r="6" spans="1:8" ht="18" x14ac:dyDescent="0.25">
      <c r="A6" s="9"/>
      <c r="B6" s="9"/>
      <c r="C6" s="9"/>
      <c r="D6" s="9"/>
      <c r="E6" s="9"/>
      <c r="F6" s="9"/>
      <c r="G6" s="10"/>
      <c r="H6" s="10"/>
    </row>
    <row r="7" spans="1:8" ht="25.5" x14ac:dyDescent="0.25">
      <c r="A7" s="12" t="s">
        <v>16</v>
      </c>
      <c r="B7" s="11" t="s">
        <v>17</v>
      </c>
      <c r="C7" s="11" t="s">
        <v>51</v>
      </c>
      <c r="D7" s="11" t="s">
        <v>11</v>
      </c>
      <c r="E7" s="12" t="s">
        <v>12</v>
      </c>
      <c r="F7" s="12" t="s">
        <v>269</v>
      </c>
      <c r="G7" s="12" t="s">
        <v>13</v>
      </c>
      <c r="H7" s="12" t="s">
        <v>270</v>
      </c>
    </row>
    <row r="8" spans="1:8" ht="25.5" x14ac:dyDescent="0.25">
      <c r="A8" s="2">
        <v>8</v>
      </c>
      <c r="B8" s="2"/>
      <c r="C8" s="2" t="s">
        <v>35</v>
      </c>
      <c r="D8" s="4"/>
      <c r="E8" s="5"/>
      <c r="F8" s="5">
        <v>0</v>
      </c>
      <c r="G8" s="5">
        <v>0</v>
      </c>
      <c r="H8" s="5">
        <v>0</v>
      </c>
    </row>
    <row r="9" spans="1:8" x14ac:dyDescent="0.25">
      <c r="A9" s="42"/>
      <c r="B9" s="43">
        <v>84</v>
      </c>
      <c r="C9" s="43" t="s">
        <v>42</v>
      </c>
      <c r="D9" s="6"/>
      <c r="E9" s="7"/>
      <c r="F9" s="7">
        <v>0</v>
      </c>
      <c r="G9" s="7">
        <v>0</v>
      </c>
      <c r="H9" s="7">
        <v>0</v>
      </c>
    </row>
    <row r="10" spans="1:8" ht="25.5" x14ac:dyDescent="0.25">
      <c r="A10" s="3">
        <v>5</v>
      </c>
      <c r="B10" s="3"/>
      <c r="C10" s="47" t="s">
        <v>36</v>
      </c>
      <c r="D10" s="4"/>
      <c r="E10" s="5"/>
      <c r="F10" s="14">
        <f>SUM(F11)</f>
        <v>19909</v>
      </c>
      <c r="G10" s="14">
        <f t="shared" ref="G10:H10" si="0">SUM(G11)</f>
        <v>19909</v>
      </c>
      <c r="H10" s="14">
        <f t="shared" si="0"/>
        <v>19909</v>
      </c>
    </row>
    <row r="11" spans="1:8" ht="25.5" x14ac:dyDescent="0.25">
      <c r="A11" s="43"/>
      <c r="B11" s="43">
        <v>54</v>
      </c>
      <c r="C11" s="48" t="s">
        <v>43</v>
      </c>
      <c r="D11" s="6"/>
      <c r="E11" s="7"/>
      <c r="F11" s="7">
        <v>19909</v>
      </c>
      <c r="G11" s="7">
        <v>19909</v>
      </c>
      <c r="H11" s="7">
        <v>19909</v>
      </c>
    </row>
  </sheetData>
  <mergeCells count="3">
    <mergeCell ref="A1:H1"/>
    <mergeCell ref="A3:H3"/>
    <mergeCell ref="A5:H5"/>
  </mergeCells>
  <pageMargins left="0.70866141732283472" right="0.70866141732283472" top="0.74803149606299213" bottom="0.74803149606299213" header="0.31496062992125984" footer="0.31496062992125984"/>
  <pageSetup paperSize="9" scale="74" firstPageNumber="4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0C883-A849-4A4B-9601-96ACEC9578E4}">
  <dimension ref="A1:D15"/>
  <sheetViews>
    <sheetView workbookViewId="0">
      <selection activeCell="C20" sqref="C20"/>
    </sheetView>
  </sheetViews>
  <sheetFormatPr defaultRowHeight="15" x14ac:dyDescent="0.25"/>
  <cols>
    <col min="1" max="4" width="25.28515625" customWidth="1"/>
  </cols>
  <sheetData>
    <row r="1" spans="1:4" ht="33.75" customHeight="1" x14ac:dyDescent="0.25">
      <c r="A1" s="152" t="s">
        <v>268</v>
      </c>
      <c r="B1" s="152"/>
      <c r="C1" s="152"/>
      <c r="D1" s="152"/>
    </row>
    <row r="2" spans="1:4" ht="18" x14ac:dyDescent="0.25">
      <c r="A2" s="79"/>
      <c r="B2" s="79"/>
      <c r="C2" s="79"/>
      <c r="D2" s="79"/>
    </row>
    <row r="3" spans="1:4" ht="15.75" x14ac:dyDescent="0.25">
      <c r="A3" s="152" t="s">
        <v>38</v>
      </c>
      <c r="B3" s="152"/>
      <c r="C3" s="152"/>
      <c r="D3" s="152"/>
    </row>
    <row r="4" spans="1:4" ht="18" x14ac:dyDescent="0.25">
      <c r="A4" s="79"/>
      <c r="B4" s="79"/>
      <c r="C4" s="80"/>
      <c r="D4" s="80"/>
    </row>
    <row r="5" spans="1:4" ht="15.75" x14ac:dyDescent="0.25">
      <c r="A5" s="152" t="s">
        <v>289</v>
      </c>
      <c r="B5" s="152"/>
      <c r="C5" s="152"/>
      <c r="D5" s="152"/>
    </row>
    <row r="6" spans="1:4" ht="18" x14ac:dyDescent="0.25">
      <c r="A6" s="79"/>
      <c r="B6" s="79"/>
      <c r="C6" s="80"/>
      <c r="D6" s="80"/>
    </row>
    <row r="7" spans="1:4" ht="25.5" x14ac:dyDescent="0.25">
      <c r="A7" s="61" t="s">
        <v>282</v>
      </c>
      <c r="B7" s="61" t="s">
        <v>269</v>
      </c>
      <c r="C7" s="61" t="s">
        <v>13</v>
      </c>
      <c r="D7" s="61" t="s">
        <v>270</v>
      </c>
    </row>
    <row r="8" spans="1:4" x14ac:dyDescent="0.25">
      <c r="A8" s="81" t="s">
        <v>290</v>
      </c>
      <c r="B8" s="83">
        <f t="shared" ref="B8:D8" si="0">SUM(B9)</f>
        <v>0</v>
      </c>
      <c r="C8" s="83">
        <f t="shared" si="0"/>
        <v>0</v>
      </c>
      <c r="D8" s="83">
        <f t="shared" si="0"/>
        <v>0</v>
      </c>
    </row>
    <row r="9" spans="1:4" ht="25.5" x14ac:dyDescent="0.25">
      <c r="A9" s="42" t="s">
        <v>291</v>
      </c>
      <c r="B9" s="82">
        <f t="shared" ref="B9:D9" si="1">SUM(B10:B12)</f>
        <v>0</v>
      </c>
      <c r="C9" s="82">
        <f t="shared" si="1"/>
        <v>0</v>
      </c>
      <c r="D9" s="82">
        <f t="shared" si="1"/>
        <v>0</v>
      </c>
    </row>
    <row r="10" spans="1:4" ht="25.5" x14ac:dyDescent="0.25">
      <c r="A10" s="1" t="s">
        <v>292</v>
      </c>
      <c r="B10" s="82">
        <v>0</v>
      </c>
      <c r="C10" s="82">
        <v>0</v>
      </c>
      <c r="D10" s="82">
        <v>0</v>
      </c>
    </row>
    <row r="11" spans="1:4" x14ac:dyDescent="0.25">
      <c r="A11" s="1" t="s">
        <v>285</v>
      </c>
      <c r="B11" s="82"/>
      <c r="C11" s="82"/>
      <c r="D11" s="82"/>
    </row>
    <row r="12" spans="1:4" x14ac:dyDescent="0.25">
      <c r="A12" s="1"/>
      <c r="B12" s="82"/>
      <c r="C12" s="82"/>
      <c r="D12" s="82"/>
    </row>
    <row r="13" spans="1:4" x14ac:dyDescent="0.25">
      <c r="A13" s="81" t="s">
        <v>293</v>
      </c>
      <c r="B13" s="15">
        <f t="shared" ref="B13:D13" si="2">SUM(B14)</f>
        <v>19909</v>
      </c>
      <c r="C13" s="15">
        <f t="shared" si="2"/>
        <v>19909</v>
      </c>
      <c r="D13" s="15">
        <f t="shared" si="2"/>
        <v>19909</v>
      </c>
    </row>
    <row r="14" spans="1:4" x14ac:dyDescent="0.25">
      <c r="A14" s="42" t="s">
        <v>283</v>
      </c>
      <c r="B14" s="82">
        <f t="shared" ref="B14:D14" si="3">SUM(B15)</f>
        <v>19909</v>
      </c>
      <c r="C14" s="82">
        <f t="shared" si="3"/>
        <v>19909</v>
      </c>
      <c r="D14" s="82">
        <f t="shared" si="3"/>
        <v>19909</v>
      </c>
    </row>
    <row r="15" spans="1:4" x14ac:dyDescent="0.25">
      <c r="A15" s="45" t="s">
        <v>294</v>
      </c>
      <c r="B15" s="82">
        <v>19909</v>
      </c>
      <c r="C15" s="82">
        <v>19909</v>
      </c>
      <c r="D15" s="82">
        <v>19909</v>
      </c>
    </row>
  </sheetData>
  <mergeCells count="3">
    <mergeCell ref="A1:D1"/>
    <mergeCell ref="A3:D3"/>
    <mergeCell ref="A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1"/>
  <sheetViews>
    <sheetView topLeftCell="A26" workbookViewId="0">
      <selection activeCell="M42" sqref="M42"/>
    </sheetView>
  </sheetViews>
  <sheetFormatPr defaultColWidth="9.140625" defaultRowHeight="15" x14ac:dyDescent="0.25"/>
  <cols>
    <col min="1" max="1" width="40.42578125" style="8" bestFit="1" customWidth="1"/>
    <col min="2" max="3" width="25.28515625" style="8" hidden="1" customWidth="1"/>
    <col min="4" max="6" width="25.28515625" style="8" customWidth="1"/>
    <col min="7" max="16384" width="9.140625" style="8"/>
  </cols>
  <sheetData>
    <row r="1" spans="1:10" ht="42" customHeight="1" x14ac:dyDescent="0.25">
      <c r="A1" s="141" t="s">
        <v>268</v>
      </c>
      <c r="B1" s="141"/>
      <c r="C1" s="141"/>
      <c r="D1" s="141"/>
      <c r="E1" s="141"/>
      <c r="F1" s="141"/>
      <c r="G1" s="122"/>
    </row>
    <row r="2" spans="1:10" ht="18" customHeight="1" x14ac:dyDescent="0.25">
      <c r="A2" s="86"/>
      <c r="B2" s="86"/>
      <c r="C2" s="86"/>
      <c r="D2" s="86"/>
      <c r="E2" s="86"/>
      <c r="F2" s="86"/>
      <c r="G2" s="122"/>
    </row>
    <row r="3" spans="1:10" ht="15.75" x14ac:dyDescent="0.25">
      <c r="A3" s="141" t="s">
        <v>38</v>
      </c>
      <c r="B3" s="141"/>
      <c r="C3" s="141"/>
      <c r="D3" s="141"/>
      <c r="E3" s="158"/>
      <c r="F3" s="158"/>
      <c r="G3" s="122"/>
    </row>
    <row r="4" spans="1:10" ht="15.75" x14ac:dyDescent="0.25">
      <c r="A4" s="86"/>
      <c r="B4" s="86"/>
      <c r="C4" s="86"/>
      <c r="D4" s="86"/>
      <c r="E4" s="123"/>
      <c r="F4" s="123"/>
      <c r="G4" s="122"/>
    </row>
    <row r="5" spans="1:10" ht="18" customHeight="1" x14ac:dyDescent="0.25">
      <c r="A5" s="141" t="s">
        <v>15</v>
      </c>
      <c r="B5" s="159"/>
      <c r="C5" s="159"/>
      <c r="D5" s="159"/>
      <c r="E5" s="159"/>
      <c r="F5" s="159"/>
      <c r="G5" s="122"/>
    </row>
    <row r="6" spans="1:10" ht="15.75" x14ac:dyDescent="0.25">
      <c r="A6" s="86"/>
      <c r="B6" s="86"/>
      <c r="C6" s="86"/>
      <c r="D6" s="86"/>
      <c r="E6" s="123"/>
      <c r="F6" s="123"/>
      <c r="G6" s="122"/>
    </row>
    <row r="7" spans="1:10" ht="15.75" x14ac:dyDescent="0.25">
      <c r="A7" s="141" t="s">
        <v>28</v>
      </c>
      <c r="B7" s="160"/>
      <c r="C7" s="160"/>
      <c r="D7" s="160"/>
      <c r="E7" s="160"/>
      <c r="F7" s="160"/>
      <c r="G7" s="122"/>
    </row>
    <row r="8" spans="1:10" ht="15.75" x14ac:dyDescent="0.25">
      <c r="A8" s="86"/>
      <c r="B8" s="86"/>
      <c r="C8" s="86"/>
      <c r="D8" s="86"/>
      <c r="E8" s="123"/>
      <c r="F8" s="123"/>
      <c r="G8" s="122"/>
    </row>
    <row r="9" spans="1:10" ht="31.5" x14ac:dyDescent="0.25">
      <c r="A9" s="89" t="s">
        <v>29</v>
      </c>
      <c r="B9" s="89" t="s">
        <v>11</v>
      </c>
      <c r="C9" s="89" t="s">
        <v>12</v>
      </c>
      <c r="D9" s="89" t="s">
        <v>269</v>
      </c>
      <c r="E9" s="89" t="s">
        <v>13</v>
      </c>
      <c r="F9" s="89" t="s">
        <v>270</v>
      </c>
      <c r="G9" s="122"/>
    </row>
    <row r="10" spans="1:10" ht="15.75" customHeight="1" x14ac:dyDescent="0.25">
      <c r="A10" s="117" t="s">
        <v>30</v>
      </c>
      <c r="B10" s="104"/>
      <c r="C10" s="104"/>
      <c r="D10" s="104">
        <f t="shared" ref="D10" si="0">SUM(D11,D13,D16,D21,D24,D28,D33,D37)</f>
        <v>2138975</v>
      </c>
      <c r="E10" s="104">
        <f t="shared" ref="E10" si="1">SUM(E11,E13,E16,E21,E24,E28,E33,E37)</f>
        <v>1938975</v>
      </c>
      <c r="F10" s="104">
        <f t="shared" ref="F10" si="2">SUM(F11,F13,F16,F21,F24,F28,F33,F37)</f>
        <v>1838975</v>
      </c>
      <c r="G10" s="122"/>
    </row>
    <row r="11" spans="1:10" ht="15.75" customHeight="1" x14ac:dyDescent="0.25">
      <c r="A11" s="118" t="s">
        <v>31</v>
      </c>
      <c r="B11" s="100"/>
      <c r="C11" s="100"/>
      <c r="D11" s="100">
        <f>SUM(D12)</f>
        <v>138875</v>
      </c>
      <c r="E11" s="100">
        <f t="shared" ref="E11:F11" si="3">SUM(E12)</f>
        <v>138875</v>
      </c>
      <c r="F11" s="100">
        <f t="shared" si="3"/>
        <v>138875</v>
      </c>
      <c r="G11" s="122"/>
    </row>
    <row r="12" spans="1:10" ht="30" x14ac:dyDescent="0.25">
      <c r="A12" s="124" t="s">
        <v>32</v>
      </c>
      <c r="B12" s="102"/>
      <c r="C12" s="102"/>
      <c r="D12" s="102">
        <f>'POSEBNI DIO'!G9+'POSEBNI DIO'!G13+'POSEBNI DIO'!G19+'POSEBNI DIO'!G23+'POSEBNI DIO'!G28+'POSEBNI DIO'!G32+'POSEBNI DIO'!G36+'POSEBNI DIO'!G44+'POSEBNI DIO'!G48+'POSEBNI DIO'!G53+'POSEBNI DIO'!G57+'POSEBNI DIO'!G72+'POSEBNI DIO'!G76+'POSEBNI DIO'!G80+'POSEBNI DIO'!G84+'POSEBNI DIO'!G88+'POSEBNI DIO'!G92+'POSEBNI DIO'!G96+'POSEBNI DIO'!G100+'POSEBNI DIO'!G104+'POSEBNI DIO'!G108+'POSEBNI DIO'!G113</f>
        <v>138875</v>
      </c>
      <c r="E12" s="102">
        <f>'POSEBNI DIO'!H9+'POSEBNI DIO'!H13+'POSEBNI DIO'!H19+'POSEBNI DIO'!H23+'POSEBNI DIO'!H28+'POSEBNI DIO'!H32+'POSEBNI DIO'!H36+'POSEBNI DIO'!H44+'POSEBNI DIO'!H48+'POSEBNI DIO'!H53+'POSEBNI DIO'!H57+'POSEBNI DIO'!H72+'POSEBNI DIO'!H76+'POSEBNI DIO'!H80+'POSEBNI DIO'!H84+'POSEBNI DIO'!H88+'POSEBNI DIO'!H92+'POSEBNI DIO'!H96+'POSEBNI DIO'!H100+'POSEBNI DIO'!H104+'POSEBNI DIO'!H108+'POSEBNI DIO'!H113</f>
        <v>138875</v>
      </c>
      <c r="F12" s="102">
        <f>'POSEBNI DIO'!I9+'POSEBNI DIO'!I13+'POSEBNI DIO'!I19+'POSEBNI DIO'!I23+'POSEBNI DIO'!I28+'POSEBNI DIO'!I32+'POSEBNI DIO'!I36+'POSEBNI DIO'!I44+'POSEBNI DIO'!I48+'POSEBNI DIO'!I53+'POSEBNI DIO'!I57+'POSEBNI DIO'!I72+'POSEBNI DIO'!I76+'POSEBNI DIO'!I80+'POSEBNI DIO'!I84+'POSEBNI DIO'!I88+'POSEBNI DIO'!I92+'POSEBNI DIO'!I96+'POSEBNI DIO'!I100+'POSEBNI DIO'!I104+'POSEBNI DIO'!I108+'POSEBNI DIO'!I113</f>
        <v>138875</v>
      </c>
      <c r="G12" s="114"/>
      <c r="H12" s="16"/>
    </row>
    <row r="13" spans="1:10" ht="15.75" x14ac:dyDescent="0.25">
      <c r="A13" s="119" t="s">
        <v>52</v>
      </c>
      <c r="B13" s="100"/>
      <c r="C13" s="100"/>
      <c r="D13" s="100">
        <f>SUM(D14:D15)</f>
        <v>9000</v>
      </c>
      <c r="E13" s="100">
        <f t="shared" ref="E13:F13" si="4">SUM(E14:E15)</f>
        <v>9000</v>
      </c>
      <c r="F13" s="100">
        <f t="shared" si="4"/>
        <v>9000</v>
      </c>
      <c r="G13" s="122"/>
    </row>
    <row r="14" spans="1:10" ht="15.75" x14ac:dyDescent="0.25">
      <c r="A14" s="125" t="s">
        <v>263</v>
      </c>
      <c r="B14" s="102"/>
      <c r="C14" s="102"/>
      <c r="D14" s="102">
        <f>SUM('POSEBNI DIO'!G122)</f>
        <v>1000</v>
      </c>
      <c r="E14" s="102">
        <f>SUM('POSEBNI DIO'!H122)</f>
        <v>1000</v>
      </c>
      <c r="F14" s="102">
        <f>SUM('POSEBNI DIO'!I122)</f>
        <v>1000</v>
      </c>
      <c r="G14" s="122"/>
    </row>
    <row r="15" spans="1:10" ht="15.75" x14ac:dyDescent="0.25">
      <c r="A15" s="125" t="s">
        <v>53</v>
      </c>
      <c r="B15" s="102"/>
      <c r="C15" s="102"/>
      <c r="D15" s="102">
        <f>SUM('POSEBNI DIO'!G118)</f>
        <v>8000</v>
      </c>
      <c r="E15" s="102">
        <f>SUM('POSEBNI DIO'!H118)</f>
        <v>8000</v>
      </c>
      <c r="F15" s="102">
        <f>SUM('POSEBNI DIO'!I118)</f>
        <v>8000</v>
      </c>
      <c r="G15" s="122"/>
    </row>
    <row r="16" spans="1:10" ht="15.75" x14ac:dyDescent="0.25">
      <c r="A16" s="118" t="s">
        <v>33</v>
      </c>
      <c r="B16" s="100"/>
      <c r="C16" s="100"/>
      <c r="D16" s="100">
        <f>SUM(D17:D20)</f>
        <v>166000</v>
      </c>
      <c r="E16" s="100">
        <f t="shared" ref="E16:F16" si="5">SUM(E17:E20)</f>
        <v>166000</v>
      </c>
      <c r="F16" s="100">
        <f t="shared" si="5"/>
        <v>166000</v>
      </c>
      <c r="G16" s="122"/>
      <c r="J16" s="55"/>
    </row>
    <row r="17" spans="1:7" ht="30" x14ac:dyDescent="0.25">
      <c r="A17" s="126" t="s">
        <v>34</v>
      </c>
      <c r="B17" s="102"/>
      <c r="C17" s="102"/>
      <c r="D17" s="102">
        <f>SUM('POSEBNI DIO'!G301)</f>
        <v>10000</v>
      </c>
      <c r="E17" s="102">
        <f>SUM('POSEBNI DIO'!H301)</f>
        <v>10000</v>
      </c>
      <c r="F17" s="102">
        <f>SUM('POSEBNI DIO'!I301)</f>
        <v>10000</v>
      </c>
      <c r="G17" s="122"/>
    </row>
    <row r="18" spans="1:7" ht="15.75" x14ac:dyDescent="0.25">
      <c r="A18" s="127" t="s">
        <v>54</v>
      </c>
      <c r="B18" s="128"/>
      <c r="C18" s="128"/>
      <c r="D18" s="129">
        <f>SUM('POSEBNI DIO'!G294)</f>
        <v>2000</v>
      </c>
      <c r="E18" s="129">
        <f>SUM('POSEBNI DIO'!H294)</f>
        <v>2000</v>
      </c>
      <c r="F18" s="129">
        <f>SUM('POSEBNI DIO'!I294)</f>
        <v>2000</v>
      </c>
      <c r="G18" s="122"/>
    </row>
    <row r="19" spans="1:7" ht="15.75" x14ac:dyDescent="0.25">
      <c r="A19" s="127" t="s">
        <v>267</v>
      </c>
      <c r="B19" s="128"/>
      <c r="C19" s="128"/>
      <c r="D19" s="129">
        <f>SUM('POSEBNI DIO'!G40)</f>
        <v>4000</v>
      </c>
      <c r="E19" s="129">
        <f>SUM('POSEBNI DIO'!H40)</f>
        <v>4000</v>
      </c>
      <c r="F19" s="129">
        <f>SUM('POSEBNI DIO'!I40)</f>
        <v>4000</v>
      </c>
      <c r="G19" s="122"/>
    </row>
    <row r="20" spans="1:7" ht="15.75" x14ac:dyDescent="0.25">
      <c r="A20" s="130" t="s">
        <v>55</v>
      </c>
      <c r="B20" s="128"/>
      <c r="C20" s="128"/>
      <c r="D20" s="129">
        <f>SUM('POSEBNI DIO'!G188)</f>
        <v>150000</v>
      </c>
      <c r="E20" s="129">
        <f>SUM('POSEBNI DIO'!H188)</f>
        <v>150000</v>
      </c>
      <c r="F20" s="129">
        <f>SUM('POSEBNI DIO'!I188)</f>
        <v>150000</v>
      </c>
      <c r="G20" s="122"/>
    </row>
    <row r="21" spans="1:7" ht="15.75" x14ac:dyDescent="0.25">
      <c r="A21" s="120" t="s">
        <v>56</v>
      </c>
      <c r="B21" s="120"/>
      <c r="C21" s="120"/>
      <c r="D21" s="121">
        <f>SUM(D22:D23)</f>
        <v>127000</v>
      </c>
      <c r="E21" s="121">
        <f t="shared" ref="E21" si="6">SUM(E22:E23)</f>
        <v>127000</v>
      </c>
      <c r="F21" s="121">
        <f>SUM(F22:F23)</f>
        <v>127000</v>
      </c>
      <c r="G21" s="122"/>
    </row>
    <row r="22" spans="1:7" ht="15.75" x14ac:dyDescent="0.25">
      <c r="A22" s="130" t="s">
        <v>57</v>
      </c>
      <c r="B22" s="128"/>
      <c r="C22" s="128"/>
      <c r="D22" s="129">
        <f>SUM('POSEBNI DIO'!G61)+'POSEBNI DIO'!G172+'POSEBNI DIO'!G223</f>
        <v>27000</v>
      </c>
      <c r="E22" s="129">
        <f>SUM('POSEBNI DIO'!H61)+'POSEBNI DIO'!H172+'POSEBNI DIO'!H223</f>
        <v>27000</v>
      </c>
      <c r="F22" s="129">
        <f>SUM('POSEBNI DIO'!I61)+'POSEBNI DIO'!I172+'POSEBNI DIO'!I223</f>
        <v>27000</v>
      </c>
      <c r="G22" s="122"/>
    </row>
    <row r="23" spans="1:7" ht="15.75" x14ac:dyDescent="0.25">
      <c r="A23" s="130" t="s">
        <v>265</v>
      </c>
      <c r="B23" s="128"/>
      <c r="C23" s="128"/>
      <c r="D23" s="129">
        <f>SUM('POSEBNI DIO'!G202)</f>
        <v>100000</v>
      </c>
      <c r="E23" s="129">
        <f>SUM('POSEBNI DIO'!H202)</f>
        <v>100000</v>
      </c>
      <c r="F23" s="129">
        <f>SUM('POSEBNI DIO'!I202)</f>
        <v>100000</v>
      </c>
      <c r="G23" s="122"/>
    </row>
    <row r="24" spans="1:7" ht="15.75" x14ac:dyDescent="0.25">
      <c r="A24" s="120" t="s">
        <v>58</v>
      </c>
      <c r="B24" s="120"/>
      <c r="C24" s="120"/>
      <c r="D24" s="121">
        <f>SUM(D25:D27)</f>
        <v>442000</v>
      </c>
      <c r="E24" s="121">
        <f t="shared" ref="E24:F24" si="7">SUM(E25:E27)</f>
        <v>442000</v>
      </c>
      <c r="F24" s="121">
        <f t="shared" si="7"/>
        <v>342000</v>
      </c>
      <c r="G24" s="122"/>
    </row>
    <row r="25" spans="1:7" ht="15.75" x14ac:dyDescent="0.25">
      <c r="A25" s="130" t="s">
        <v>59</v>
      </c>
      <c r="B25" s="128"/>
      <c r="C25" s="128"/>
      <c r="D25" s="129">
        <f>SUM('POSEBNI DIO'!G68)+'POSEBNI DIO'!G209</f>
        <v>72000</v>
      </c>
      <c r="E25" s="129">
        <f>SUM('POSEBNI DIO'!H68)+'POSEBNI DIO'!H209</f>
        <v>72000</v>
      </c>
      <c r="F25" s="129">
        <f>SUM('POSEBNI DIO'!I68)+'POSEBNI DIO'!I209</f>
        <v>72000</v>
      </c>
      <c r="G25" s="122"/>
    </row>
    <row r="26" spans="1:7" ht="15.75" x14ac:dyDescent="0.25">
      <c r="A26" s="130" t="s">
        <v>60</v>
      </c>
      <c r="B26" s="128"/>
      <c r="C26" s="128"/>
      <c r="D26" s="129">
        <f>SUM('POSEBNI DIO'!G161)+'POSEBNI DIO'!G165+'POSEBNI DIO'!G237</f>
        <v>80000</v>
      </c>
      <c r="E26" s="129">
        <f>SUM('POSEBNI DIO'!H161)+'POSEBNI DIO'!H165+'POSEBNI DIO'!H237</f>
        <v>80000</v>
      </c>
      <c r="F26" s="129">
        <f>SUM('POSEBNI DIO'!I161)+'POSEBNI DIO'!I165+'POSEBNI DIO'!I237</f>
        <v>80000</v>
      </c>
      <c r="G26" s="122"/>
    </row>
    <row r="27" spans="1:7" ht="31.5" x14ac:dyDescent="0.25">
      <c r="A27" s="131" t="s">
        <v>264</v>
      </c>
      <c r="B27" s="128"/>
      <c r="C27" s="128"/>
      <c r="D27" s="129">
        <f>SUM('POSEBNI DIO'!G157)+'POSEBNI DIO'!G176+'POSEBNI DIO'!G180+'POSEBNI DIO'!G195+'POSEBNI DIO'!G230+'POSEBNI DIO'!G244+'POSEBNI DIO'!G258+'POSEBNI DIO'!G286+'POSEBNI DIO'!G279</f>
        <v>290000</v>
      </c>
      <c r="E27" s="129">
        <f>SUM('POSEBNI DIO'!H157)+'POSEBNI DIO'!H176+'POSEBNI DIO'!H180+'POSEBNI DIO'!H195+'POSEBNI DIO'!H230+'POSEBNI DIO'!H244+'POSEBNI DIO'!H258+'POSEBNI DIO'!H286+'POSEBNI DIO'!H279</f>
        <v>290000</v>
      </c>
      <c r="F27" s="129">
        <f>SUM('POSEBNI DIO'!I157)+'POSEBNI DIO'!I176+'POSEBNI DIO'!I180+'POSEBNI DIO'!I195+'POSEBNI DIO'!I230+'POSEBNI DIO'!I244+'POSEBNI DIO'!I258+'POSEBNI DIO'!I286+'POSEBNI DIO'!I279</f>
        <v>190000</v>
      </c>
      <c r="G27" s="122"/>
    </row>
    <row r="28" spans="1:7" ht="15.75" x14ac:dyDescent="0.25">
      <c r="A28" s="120" t="s">
        <v>61</v>
      </c>
      <c r="B28" s="120"/>
      <c r="C28" s="120"/>
      <c r="D28" s="121">
        <f>SUM(D29:D32)</f>
        <v>173000</v>
      </c>
      <c r="E28" s="121">
        <f t="shared" ref="E28:F28" si="8">SUM(E29:E32)</f>
        <v>173000</v>
      </c>
      <c r="F28" s="121">
        <f t="shared" si="8"/>
        <v>173000</v>
      </c>
      <c r="G28" s="122"/>
    </row>
    <row r="29" spans="1:7" ht="15.75" x14ac:dyDescent="0.25">
      <c r="A29" s="130" t="s">
        <v>62</v>
      </c>
      <c r="B29" s="128"/>
      <c r="C29" s="128"/>
      <c r="D29" s="129">
        <f>SUM('POSEBNI DIO'!G216)+'POSEBNI DIO'!G265+'POSEBNI DIO'!G344+'POSEBNI DIO'!G337+'POSEBNI DIO'!G348</f>
        <v>102000</v>
      </c>
      <c r="E29" s="129">
        <f>SUM('POSEBNI DIO'!H216)+'POSEBNI DIO'!H265+'POSEBNI DIO'!H344+'POSEBNI DIO'!H337+'POSEBNI DIO'!H348</f>
        <v>102000</v>
      </c>
      <c r="F29" s="129">
        <f>SUM('POSEBNI DIO'!I216)+'POSEBNI DIO'!I265+'POSEBNI DIO'!I344+'POSEBNI DIO'!I337+'POSEBNI DIO'!I348</f>
        <v>102000</v>
      </c>
      <c r="G29" s="122"/>
    </row>
    <row r="30" spans="1:7" ht="15.75" x14ac:dyDescent="0.25">
      <c r="A30" s="130" t="s">
        <v>63</v>
      </c>
      <c r="B30" s="128"/>
      <c r="C30" s="128"/>
      <c r="D30" s="129">
        <f>SUM('POSEBNI DIO'!G272)+'POSEBNI DIO'!G309+'POSEBNI DIO'!G317+'POSEBNI DIO'!G325+'POSEBNI DIO'!G329+'POSEBNI DIO'!G353</f>
        <v>43500</v>
      </c>
      <c r="E30" s="129">
        <f>SUM('POSEBNI DIO'!H272)+'POSEBNI DIO'!H309+'POSEBNI DIO'!H317+'POSEBNI DIO'!H325+'POSEBNI DIO'!H329+'POSEBNI DIO'!H353</f>
        <v>43500</v>
      </c>
      <c r="F30" s="129">
        <f>SUM('POSEBNI DIO'!I272)+'POSEBNI DIO'!I309+'POSEBNI DIO'!I317+'POSEBNI DIO'!I325+'POSEBNI DIO'!I329+'POSEBNI DIO'!I353</f>
        <v>43500</v>
      </c>
      <c r="G30" s="122"/>
    </row>
    <row r="31" spans="1:7" ht="15.75" x14ac:dyDescent="0.25">
      <c r="A31" s="130" t="s">
        <v>64</v>
      </c>
      <c r="B31" s="128"/>
      <c r="C31" s="128"/>
      <c r="D31" s="129">
        <f>SUM('POSEBNI DIO'!G313)</f>
        <v>2500</v>
      </c>
      <c r="E31" s="129">
        <f>SUM('POSEBNI DIO'!H313)</f>
        <v>2500</v>
      </c>
      <c r="F31" s="129">
        <f>SUM('POSEBNI DIO'!I313)</f>
        <v>2500</v>
      </c>
      <c r="G31" s="122"/>
    </row>
    <row r="32" spans="1:7" ht="15.75" x14ac:dyDescent="0.25">
      <c r="A32" s="130" t="s">
        <v>65</v>
      </c>
      <c r="B32" s="128"/>
      <c r="C32" s="128"/>
      <c r="D32" s="129">
        <f>SUM('POSEBNI DIO'!G286)+'POSEBNI DIO'!G321</f>
        <v>25000</v>
      </c>
      <c r="E32" s="129">
        <f>SUM('POSEBNI DIO'!H286)+'POSEBNI DIO'!H321</f>
        <v>25000</v>
      </c>
      <c r="F32" s="129">
        <f>SUM('POSEBNI DIO'!I286)+'POSEBNI DIO'!I321</f>
        <v>25000</v>
      </c>
      <c r="G32" s="122"/>
    </row>
    <row r="33" spans="1:14" ht="15.75" x14ac:dyDescent="0.25">
      <c r="A33" s="120" t="s">
        <v>66</v>
      </c>
      <c r="B33" s="120"/>
      <c r="C33" s="120"/>
      <c r="D33" s="121">
        <f>SUM(D34:D36)</f>
        <v>844100</v>
      </c>
      <c r="E33" s="121">
        <f t="shared" ref="E33:F33" si="9">SUM(E34:E36)</f>
        <v>644100</v>
      </c>
      <c r="F33" s="121">
        <f t="shared" si="9"/>
        <v>644100</v>
      </c>
      <c r="G33" s="122"/>
    </row>
    <row r="34" spans="1:14" ht="15.75" x14ac:dyDescent="0.25">
      <c r="A34" s="130" t="s">
        <v>67</v>
      </c>
      <c r="B34" s="128"/>
      <c r="C34" s="128"/>
      <c r="D34" s="129">
        <f>SUM('POSEBNI DIO'!G127)+'POSEBNI DIO'!G148+'POSEBNI DIO'!G152+'POSEBNI DIO'!G251</f>
        <v>764100</v>
      </c>
      <c r="E34" s="129">
        <f>SUM('POSEBNI DIO'!H127)+'POSEBNI DIO'!H148+'POSEBNI DIO'!H152+'POSEBNI DIO'!H251</f>
        <v>564100</v>
      </c>
      <c r="F34" s="129">
        <f>SUM('POSEBNI DIO'!I127)+'POSEBNI DIO'!I148+'POSEBNI DIO'!I152+'POSEBNI DIO'!I251</f>
        <v>564100</v>
      </c>
      <c r="G34" s="122"/>
      <c r="N34" s="8" t="s">
        <v>276</v>
      </c>
    </row>
    <row r="35" spans="1:14" ht="15.75" x14ac:dyDescent="0.25">
      <c r="A35" s="130" t="s">
        <v>133</v>
      </c>
      <c r="B35" s="128"/>
      <c r="C35" s="128"/>
      <c r="D35" s="129">
        <f>SUM('POSEBNI DIO'!G134)</f>
        <v>55000</v>
      </c>
      <c r="E35" s="129">
        <f>SUM('POSEBNI DIO'!H134)</f>
        <v>55000</v>
      </c>
      <c r="F35" s="129">
        <f>SUM('POSEBNI DIO'!I134)</f>
        <v>55000</v>
      </c>
      <c r="G35" s="122"/>
    </row>
    <row r="36" spans="1:14" ht="15.75" x14ac:dyDescent="0.25">
      <c r="A36" s="130" t="s">
        <v>68</v>
      </c>
      <c r="B36" s="128"/>
      <c r="C36" s="128"/>
      <c r="D36" s="129">
        <f>SUM('POSEBNI DIO'!G141)</f>
        <v>25000</v>
      </c>
      <c r="E36" s="129">
        <f>SUM('POSEBNI DIO'!H141)</f>
        <v>25000</v>
      </c>
      <c r="F36" s="129">
        <f>SUM('POSEBNI DIO'!I141)</f>
        <v>25000</v>
      </c>
      <c r="G36" s="122"/>
    </row>
    <row r="37" spans="1:14" ht="15.75" x14ac:dyDescent="0.25">
      <c r="A37" s="120" t="s">
        <v>69</v>
      </c>
      <c r="B37" s="120"/>
      <c r="C37" s="120"/>
      <c r="D37" s="121">
        <f>SUM(D38:D40)</f>
        <v>239000</v>
      </c>
      <c r="E37" s="121">
        <f t="shared" ref="E37:F37" si="10">SUM(E38:E40)</f>
        <v>239000</v>
      </c>
      <c r="F37" s="121">
        <f t="shared" si="10"/>
        <v>239000</v>
      </c>
      <c r="G37" s="122"/>
    </row>
    <row r="38" spans="1:14" ht="15.75" x14ac:dyDescent="0.25">
      <c r="A38" s="130" t="s">
        <v>266</v>
      </c>
      <c r="B38" s="128"/>
      <c r="C38" s="128"/>
      <c r="D38" s="129">
        <f>SUM('POSEBNI DIO'!G368)+'POSEBNI DIO'!G372</f>
        <v>202000</v>
      </c>
      <c r="E38" s="129">
        <f>SUM('POSEBNI DIO'!H368)+'POSEBNI DIO'!H372</f>
        <v>202000</v>
      </c>
      <c r="F38" s="129">
        <f>SUM('POSEBNI DIO'!I368)+'POSEBNI DIO'!I372</f>
        <v>202000</v>
      </c>
      <c r="G38" s="122"/>
    </row>
    <row r="39" spans="1:14" ht="15.75" x14ac:dyDescent="0.25">
      <c r="A39" s="130" t="s">
        <v>70</v>
      </c>
      <c r="B39" s="128"/>
      <c r="C39" s="128"/>
      <c r="D39" s="129">
        <f>SUM('POSEBNI DIO'!G361)</f>
        <v>27000</v>
      </c>
      <c r="E39" s="129">
        <f>SUM('POSEBNI DIO'!H361)</f>
        <v>27000</v>
      </c>
      <c r="F39" s="129">
        <f>SUM('POSEBNI DIO'!I361)</f>
        <v>27000</v>
      </c>
      <c r="G39" s="122"/>
    </row>
    <row r="40" spans="1:14" ht="47.25" x14ac:dyDescent="0.25">
      <c r="A40" s="131" t="s">
        <v>71</v>
      </c>
      <c r="B40" s="128"/>
      <c r="C40" s="128"/>
      <c r="D40" s="129">
        <f>SUM('POSEBNI DIO'!G357)</f>
        <v>10000</v>
      </c>
      <c r="E40" s="129">
        <f>SUM('POSEBNI DIO'!H357)</f>
        <v>10000</v>
      </c>
      <c r="F40" s="129">
        <f>SUM('POSEBNI DIO'!I357)</f>
        <v>10000</v>
      </c>
      <c r="G40" s="122"/>
    </row>
    <row r="41" spans="1:14" ht="15.75" x14ac:dyDescent="0.25">
      <c r="A41" s="122"/>
      <c r="B41" s="122"/>
      <c r="C41" s="122"/>
      <c r="D41" s="122"/>
      <c r="E41" s="122"/>
      <c r="F41" s="122"/>
      <c r="G41" s="122"/>
    </row>
  </sheetData>
  <mergeCells count="4">
    <mergeCell ref="A1:F1"/>
    <mergeCell ref="A3:F3"/>
    <mergeCell ref="A5:F5"/>
    <mergeCell ref="A7:F7"/>
  </mergeCells>
  <pageMargins left="0.70866141732283472" right="0.70866141732283472" top="0.74803149606299213" bottom="0.74803149606299213" header="0.31496062992125984" footer="0.31496062992125984"/>
  <pageSetup paperSize="9" scale="46" firstPageNumber="3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83"/>
  <sheetViews>
    <sheetView tabSelected="1" topLeftCell="A357" zoomScale="85" zoomScaleNormal="85" workbookViewId="0">
      <selection activeCell="O379" sqref="O379"/>
    </sheetView>
  </sheetViews>
  <sheetFormatPr defaultColWidth="9.140625" defaultRowHeight="15" x14ac:dyDescent="0.25"/>
  <cols>
    <col min="1" max="1" width="7.42578125" style="8" bestFit="1" customWidth="1"/>
    <col min="2" max="2" width="8.42578125" style="8" bestFit="1" customWidth="1"/>
    <col min="3" max="3" width="8.7109375" style="8" customWidth="1"/>
    <col min="4" max="4" width="30" style="8" customWidth="1"/>
    <col min="5" max="5" width="25.5703125" style="8" hidden="1" customWidth="1"/>
    <col min="6" max="6" width="25.7109375" style="8" hidden="1" customWidth="1"/>
    <col min="7" max="7" width="25.28515625" style="21" customWidth="1"/>
    <col min="8" max="8" width="20.28515625" style="21" bestFit="1" customWidth="1"/>
    <col min="9" max="9" width="25.28515625" style="21" customWidth="1"/>
    <col min="10" max="10" width="12.28515625" style="59" bestFit="1" customWidth="1"/>
    <col min="11" max="11" width="10.7109375" style="56" bestFit="1" customWidth="1"/>
    <col min="12" max="12" width="10.7109375" style="8" bestFit="1" customWidth="1"/>
    <col min="13" max="16384" width="9.140625" style="8"/>
  </cols>
  <sheetData>
    <row r="1" spans="1:12" ht="42" customHeight="1" x14ac:dyDescent="0.25">
      <c r="A1" s="141" t="s">
        <v>268</v>
      </c>
      <c r="B1" s="141"/>
      <c r="C1" s="141"/>
      <c r="D1" s="141"/>
      <c r="E1" s="141"/>
      <c r="F1" s="141"/>
      <c r="G1" s="141"/>
      <c r="H1" s="141"/>
      <c r="I1" s="141"/>
    </row>
    <row r="2" spans="1:12" ht="15.75" x14ac:dyDescent="0.25">
      <c r="A2" s="86"/>
      <c r="B2" s="86"/>
      <c r="C2" s="86"/>
      <c r="D2" s="86"/>
      <c r="E2" s="86"/>
      <c r="F2" s="86"/>
      <c r="G2" s="86"/>
      <c r="H2" s="86"/>
      <c r="I2" s="86"/>
    </row>
    <row r="3" spans="1:12" ht="18" customHeight="1" x14ac:dyDescent="0.25">
      <c r="A3" s="141" t="s">
        <v>37</v>
      </c>
      <c r="B3" s="159"/>
      <c r="C3" s="159"/>
      <c r="D3" s="159"/>
      <c r="E3" s="159"/>
      <c r="F3" s="159"/>
      <c r="G3" s="159"/>
      <c r="H3" s="159"/>
      <c r="I3" s="159"/>
    </row>
    <row r="4" spans="1:12" ht="15.75" x14ac:dyDescent="0.25">
      <c r="A4" s="86"/>
      <c r="B4" s="86"/>
      <c r="C4" s="86"/>
      <c r="D4" s="86"/>
      <c r="E4" s="86"/>
      <c r="F4" s="86"/>
      <c r="G4" s="87"/>
      <c r="H4" s="87"/>
      <c r="I4" s="87"/>
    </row>
    <row r="5" spans="1:12" ht="47.25" x14ac:dyDescent="0.25">
      <c r="A5" s="188" t="s">
        <v>39</v>
      </c>
      <c r="B5" s="189"/>
      <c r="C5" s="190"/>
      <c r="D5" s="88" t="s">
        <v>40</v>
      </c>
      <c r="E5" s="88" t="s">
        <v>11</v>
      </c>
      <c r="F5" s="89" t="s">
        <v>12</v>
      </c>
      <c r="G5" s="89" t="s">
        <v>269</v>
      </c>
      <c r="H5" s="89" t="s">
        <v>13</v>
      </c>
      <c r="I5" s="89" t="s">
        <v>270</v>
      </c>
    </row>
    <row r="6" spans="1:12" ht="15.75" customHeight="1" x14ac:dyDescent="0.25">
      <c r="A6" s="191" t="s">
        <v>82</v>
      </c>
      <c r="B6" s="192"/>
      <c r="C6" s="193"/>
      <c r="D6" s="90"/>
      <c r="E6" s="106"/>
      <c r="F6" s="107"/>
      <c r="G6" s="91">
        <f>SUM(G9,G13,G19,G23,G28,G32,G36,G40,G44,G48,G53,G57,G61,G68,G72,G76,G80,G84,G88,G92,G96,G100,G104,G108,G113,G118,G122,G127,G134,G141,G148,G152,G157,G161,G165,G172,G176,G180,G188,G195,G202,G209,G216,G223,G230,G237,G244,G251,G258,G265,G272,G286,G294,G301,G309,G313,G317,G321,G325,G329,G337,G344,G348,G353,G357,G361,G368,G372,G286,G279)</f>
        <v>2138975</v>
      </c>
      <c r="H6" s="91">
        <f>SUM(H9,H13,H19,H23,H28,H32,H36,H40,H44,H48,H53,H57,H61,H68,H72,H76,H80,H84,H88,H92,H96,H100,H104,H108,H113,H118,H122,H127,H134,H141,H148,H152,H157,H161,H165,H172,H176,H180,H188,H195,H202,H209,H216,H223,H230,H237,H244,H251,H258,H265,H272,H286,H294,H301,H309,H313,H317,H321,H325,H329,H337,H344,H348,H353,H357,H361,H368,H372,H286,H279)</f>
        <v>1938975</v>
      </c>
      <c r="I6" s="91">
        <f>SUM(I9,I13,I19,I23,I28,I32,I36,I40,I44,I48,I53,I57,I61,I68,I72,I76,I80,I84,I88,I92,I96,I100,I104,I108,I113,I118,I122,I127,I134,I141,I148,I152,I157,I161,I165,I172,I176,I180,I188,I195,I202,I209,I216,I223,I230,I237,I244,I251,I258,I265,I272,I286,I294,I301,I309,I313,I317,I321,I325,I329,I337,I344,I348,I353,I357,I361,I368,I372,I286,I279)</f>
        <v>1838975</v>
      </c>
      <c r="K6" s="59"/>
      <c r="L6" s="59"/>
    </row>
    <row r="7" spans="1:12" ht="15.75" customHeight="1" x14ac:dyDescent="0.25">
      <c r="A7" s="194" t="s">
        <v>84</v>
      </c>
      <c r="B7" s="195"/>
      <c r="C7" s="196"/>
      <c r="D7" s="92" t="s">
        <v>83</v>
      </c>
      <c r="E7" s="108"/>
      <c r="F7" s="109"/>
      <c r="G7" s="93">
        <f>G8</f>
        <v>1725</v>
      </c>
      <c r="H7" s="93">
        <v>1725</v>
      </c>
      <c r="I7" s="93">
        <v>1725</v>
      </c>
      <c r="K7" s="59"/>
      <c r="L7" s="59"/>
    </row>
    <row r="8" spans="1:12" ht="15.75" x14ac:dyDescent="0.25">
      <c r="A8" s="197" t="s">
        <v>88</v>
      </c>
      <c r="B8" s="198"/>
      <c r="C8" s="199"/>
      <c r="D8" s="94" t="s">
        <v>85</v>
      </c>
      <c r="E8" s="103"/>
      <c r="F8" s="104"/>
      <c r="G8" s="95">
        <f>SUM(G9,G13)</f>
        <v>1725</v>
      </c>
      <c r="H8" s="95">
        <f t="shared" ref="H8:I8" si="0">SUM(H9,H13)</f>
        <v>1725</v>
      </c>
      <c r="I8" s="95">
        <f t="shared" si="0"/>
        <v>1725</v>
      </c>
    </row>
    <row r="9" spans="1:12" ht="31.5" x14ac:dyDescent="0.25">
      <c r="A9" s="185" t="s">
        <v>90</v>
      </c>
      <c r="B9" s="186"/>
      <c r="C9" s="187"/>
      <c r="D9" s="96" t="s">
        <v>86</v>
      </c>
      <c r="E9" s="99"/>
      <c r="F9" s="100"/>
      <c r="G9" s="97">
        <v>0</v>
      </c>
      <c r="H9" s="97">
        <v>0</v>
      </c>
      <c r="I9" s="97">
        <v>0</v>
      </c>
    </row>
    <row r="10" spans="1:12" ht="15.75" x14ac:dyDescent="0.25">
      <c r="A10" s="161" t="s">
        <v>141</v>
      </c>
      <c r="B10" s="162"/>
      <c r="C10" s="163"/>
      <c r="D10" s="110" t="s">
        <v>20</v>
      </c>
      <c r="E10" s="101"/>
      <c r="F10" s="102"/>
      <c r="G10" s="111">
        <v>0</v>
      </c>
      <c r="H10" s="111">
        <v>0</v>
      </c>
      <c r="I10" s="112">
        <v>0</v>
      </c>
    </row>
    <row r="11" spans="1:12" ht="15.75" x14ac:dyDescent="0.25">
      <c r="A11" s="164">
        <v>3</v>
      </c>
      <c r="B11" s="165"/>
      <c r="C11" s="166"/>
      <c r="D11" s="113" t="s">
        <v>24</v>
      </c>
      <c r="E11" s="101"/>
      <c r="F11" s="102"/>
      <c r="G11" s="111">
        <v>0</v>
      </c>
      <c r="H11" s="111">
        <v>0</v>
      </c>
      <c r="I11" s="112">
        <v>0</v>
      </c>
    </row>
    <row r="12" spans="1:12" ht="15.75" x14ac:dyDescent="0.25">
      <c r="A12" s="167">
        <v>32</v>
      </c>
      <c r="B12" s="168"/>
      <c r="C12" s="169"/>
      <c r="D12" s="113" t="s">
        <v>41</v>
      </c>
      <c r="E12" s="101"/>
      <c r="F12" s="102"/>
      <c r="G12" s="111">
        <v>0</v>
      </c>
      <c r="H12" s="111">
        <v>0</v>
      </c>
      <c r="I12" s="112">
        <v>0</v>
      </c>
    </row>
    <row r="13" spans="1:12" ht="24" customHeight="1" x14ac:dyDescent="0.25">
      <c r="A13" s="185" t="s">
        <v>92</v>
      </c>
      <c r="B13" s="186"/>
      <c r="C13" s="187"/>
      <c r="D13" s="96" t="s">
        <v>87</v>
      </c>
      <c r="E13" s="99"/>
      <c r="F13" s="100"/>
      <c r="G13" s="97">
        <v>1725</v>
      </c>
      <c r="H13" s="97">
        <v>1725</v>
      </c>
      <c r="I13" s="98">
        <v>1725</v>
      </c>
    </row>
    <row r="14" spans="1:12" ht="14.45" customHeight="1" x14ac:dyDescent="0.25">
      <c r="A14" s="161" t="s">
        <v>141</v>
      </c>
      <c r="B14" s="162"/>
      <c r="C14" s="163"/>
      <c r="D14" s="110" t="s">
        <v>20</v>
      </c>
      <c r="E14" s="101"/>
      <c r="F14" s="102"/>
      <c r="G14" s="111">
        <v>1725</v>
      </c>
      <c r="H14" s="111">
        <v>1725</v>
      </c>
      <c r="I14" s="112">
        <v>1725</v>
      </c>
    </row>
    <row r="15" spans="1:12" ht="15.75" x14ac:dyDescent="0.25">
      <c r="A15" s="164">
        <v>3</v>
      </c>
      <c r="B15" s="165"/>
      <c r="C15" s="166"/>
      <c r="D15" s="113" t="s">
        <v>24</v>
      </c>
      <c r="E15" s="101"/>
      <c r="F15" s="102"/>
      <c r="G15" s="111">
        <v>1725</v>
      </c>
      <c r="H15" s="111">
        <v>1725</v>
      </c>
      <c r="I15" s="112">
        <v>1725</v>
      </c>
    </row>
    <row r="16" spans="1:12" ht="15.75" x14ac:dyDescent="0.25">
      <c r="A16" s="167">
        <v>38</v>
      </c>
      <c r="B16" s="168"/>
      <c r="C16" s="169"/>
      <c r="D16" s="113" t="s">
        <v>80</v>
      </c>
      <c r="E16" s="101"/>
      <c r="F16" s="102"/>
      <c r="G16" s="111">
        <v>1725</v>
      </c>
      <c r="H16" s="111">
        <v>1725</v>
      </c>
      <c r="I16" s="112">
        <v>1725</v>
      </c>
      <c r="K16" s="59"/>
    </row>
    <row r="17" spans="1:12" ht="31.5" x14ac:dyDescent="0.25">
      <c r="A17" s="194" t="s">
        <v>89</v>
      </c>
      <c r="B17" s="195"/>
      <c r="C17" s="196"/>
      <c r="D17" s="92" t="s">
        <v>154</v>
      </c>
      <c r="E17" s="108"/>
      <c r="F17" s="109"/>
      <c r="G17" s="93">
        <v>1862021</v>
      </c>
      <c r="H17" s="93">
        <v>1649665</v>
      </c>
      <c r="I17" s="93">
        <v>1556759</v>
      </c>
      <c r="K17" s="59"/>
      <c r="L17" s="60"/>
    </row>
    <row r="18" spans="1:12" ht="47.25" x14ac:dyDescent="0.25">
      <c r="A18" s="200" t="s">
        <v>94</v>
      </c>
      <c r="B18" s="201"/>
      <c r="C18" s="202"/>
      <c r="D18" s="94" t="s">
        <v>155</v>
      </c>
      <c r="E18" s="103"/>
      <c r="F18" s="104"/>
      <c r="G18" s="95">
        <f>SUM(G19,G23)</f>
        <v>58000</v>
      </c>
      <c r="H18" s="95">
        <f t="shared" ref="H18:I18" si="1">SUM(H19,H23)</f>
        <v>58000</v>
      </c>
      <c r="I18" s="95">
        <f t="shared" si="1"/>
        <v>58000</v>
      </c>
    </row>
    <row r="19" spans="1:12" ht="15.75" x14ac:dyDescent="0.25">
      <c r="A19" s="203" t="s">
        <v>96</v>
      </c>
      <c r="B19" s="204"/>
      <c r="C19" s="205"/>
      <c r="D19" s="96" t="s">
        <v>156</v>
      </c>
      <c r="E19" s="99"/>
      <c r="F19" s="100"/>
      <c r="G19" s="97">
        <f>SUM(G20)</f>
        <v>50000</v>
      </c>
      <c r="H19" s="97">
        <f>SUM(H20)</f>
        <v>50000</v>
      </c>
      <c r="I19" s="98">
        <f>SUM(I20)</f>
        <v>50000</v>
      </c>
    </row>
    <row r="20" spans="1:12" ht="15.75" x14ac:dyDescent="0.25">
      <c r="A20" s="161" t="s">
        <v>141</v>
      </c>
      <c r="B20" s="162"/>
      <c r="C20" s="163"/>
      <c r="D20" s="110" t="s">
        <v>20</v>
      </c>
      <c r="E20" s="101"/>
      <c r="F20" s="102"/>
      <c r="G20" s="111">
        <v>50000</v>
      </c>
      <c r="H20" s="111">
        <v>50000</v>
      </c>
      <c r="I20" s="112">
        <v>50000</v>
      </c>
    </row>
    <row r="21" spans="1:12" ht="15.75" x14ac:dyDescent="0.25">
      <c r="A21" s="164">
        <v>3</v>
      </c>
      <c r="B21" s="165"/>
      <c r="C21" s="166"/>
      <c r="D21" s="113" t="s">
        <v>24</v>
      </c>
      <c r="E21" s="101"/>
      <c r="F21" s="102"/>
      <c r="G21" s="111">
        <v>50000</v>
      </c>
      <c r="H21" s="111">
        <v>50000</v>
      </c>
      <c r="I21" s="112">
        <v>50000</v>
      </c>
    </row>
    <row r="22" spans="1:12" ht="15.75" x14ac:dyDescent="0.25">
      <c r="A22" s="167">
        <v>31</v>
      </c>
      <c r="B22" s="168"/>
      <c r="C22" s="169"/>
      <c r="D22" s="113" t="s">
        <v>91</v>
      </c>
      <c r="E22" s="101"/>
      <c r="F22" s="102"/>
      <c r="G22" s="111">
        <v>50000</v>
      </c>
      <c r="H22" s="111">
        <v>50000</v>
      </c>
      <c r="I22" s="112">
        <v>50000</v>
      </c>
    </row>
    <row r="23" spans="1:12" ht="15.75" x14ac:dyDescent="0.25">
      <c r="A23" s="185" t="s">
        <v>97</v>
      </c>
      <c r="B23" s="186"/>
      <c r="C23" s="187"/>
      <c r="D23" s="96" t="s">
        <v>93</v>
      </c>
      <c r="E23" s="99"/>
      <c r="F23" s="100"/>
      <c r="G23" s="97">
        <f>SUM(G24)</f>
        <v>8000</v>
      </c>
      <c r="H23" s="97">
        <f>SUM(H24)</f>
        <v>8000</v>
      </c>
      <c r="I23" s="98">
        <f>SUM(I24)</f>
        <v>8000</v>
      </c>
    </row>
    <row r="24" spans="1:12" ht="15.75" x14ac:dyDescent="0.25">
      <c r="A24" s="161" t="s">
        <v>141</v>
      </c>
      <c r="B24" s="162"/>
      <c r="C24" s="163"/>
      <c r="D24" s="110" t="s">
        <v>20</v>
      </c>
      <c r="E24" s="101"/>
      <c r="F24" s="102"/>
      <c r="G24" s="111">
        <v>8000</v>
      </c>
      <c r="H24" s="111">
        <v>8000</v>
      </c>
      <c r="I24" s="112">
        <v>8000</v>
      </c>
    </row>
    <row r="25" spans="1:12" ht="15.75" x14ac:dyDescent="0.25">
      <c r="A25" s="164">
        <v>3</v>
      </c>
      <c r="B25" s="165"/>
      <c r="C25" s="166"/>
      <c r="D25" s="113" t="s">
        <v>24</v>
      </c>
      <c r="E25" s="101"/>
      <c r="F25" s="102"/>
      <c r="G25" s="111">
        <v>8000</v>
      </c>
      <c r="H25" s="111">
        <v>8000</v>
      </c>
      <c r="I25" s="112">
        <v>8000</v>
      </c>
    </row>
    <row r="26" spans="1:12" ht="15.75" x14ac:dyDescent="0.25">
      <c r="A26" s="167">
        <v>32</v>
      </c>
      <c r="B26" s="168"/>
      <c r="C26" s="169"/>
      <c r="D26" s="113" t="s">
        <v>41</v>
      </c>
      <c r="E26" s="101"/>
      <c r="F26" s="102"/>
      <c r="G26" s="111">
        <v>8000</v>
      </c>
      <c r="H26" s="111">
        <v>8000</v>
      </c>
      <c r="I26" s="112">
        <v>8000</v>
      </c>
    </row>
    <row r="27" spans="1:12" ht="31.5" x14ac:dyDescent="0.25">
      <c r="A27" s="197" t="s">
        <v>98</v>
      </c>
      <c r="B27" s="198"/>
      <c r="C27" s="199"/>
      <c r="D27" s="94" t="s">
        <v>99</v>
      </c>
      <c r="E27" s="103"/>
      <c r="F27" s="104"/>
      <c r="G27" s="95">
        <f>SUM(G28,G32,G36,G40,G44,G48)</f>
        <v>10650</v>
      </c>
      <c r="H27" s="95">
        <f t="shared" ref="H27:I27" si="2">SUM(H28,H32,H36,H40,H44,H48)</f>
        <v>10650</v>
      </c>
      <c r="I27" s="95">
        <f t="shared" si="2"/>
        <v>10650</v>
      </c>
    </row>
    <row r="28" spans="1:12" ht="15.75" x14ac:dyDescent="0.25">
      <c r="A28" s="185" t="s">
        <v>100</v>
      </c>
      <c r="B28" s="186"/>
      <c r="C28" s="187"/>
      <c r="D28" s="96" t="s">
        <v>101</v>
      </c>
      <c r="E28" s="99"/>
      <c r="F28" s="100"/>
      <c r="G28" s="97">
        <f>SUM(G29)</f>
        <v>1500</v>
      </c>
      <c r="H28" s="97">
        <f>SUM(H29)</f>
        <v>1500</v>
      </c>
      <c r="I28" s="98">
        <f>SUM(I29)</f>
        <v>1500</v>
      </c>
    </row>
    <row r="29" spans="1:12" ht="15.75" x14ac:dyDescent="0.25">
      <c r="A29" s="170" t="s">
        <v>141</v>
      </c>
      <c r="B29" s="171"/>
      <c r="C29" s="172"/>
      <c r="D29" s="113" t="s">
        <v>20</v>
      </c>
      <c r="E29" s="101"/>
      <c r="F29" s="102"/>
      <c r="G29" s="111">
        <v>1500</v>
      </c>
      <c r="H29" s="111">
        <v>1500</v>
      </c>
      <c r="I29" s="112">
        <v>1500</v>
      </c>
    </row>
    <row r="30" spans="1:12" ht="15.75" x14ac:dyDescent="0.25">
      <c r="A30" s="164">
        <v>3</v>
      </c>
      <c r="B30" s="165"/>
      <c r="C30" s="166"/>
      <c r="D30" s="113" t="s">
        <v>24</v>
      </c>
      <c r="E30" s="101"/>
      <c r="F30" s="102"/>
      <c r="G30" s="111">
        <v>1500</v>
      </c>
      <c r="H30" s="111">
        <v>1500</v>
      </c>
      <c r="I30" s="112">
        <v>1500</v>
      </c>
    </row>
    <row r="31" spans="1:12" ht="15.75" x14ac:dyDescent="0.25">
      <c r="A31" s="167">
        <v>32</v>
      </c>
      <c r="B31" s="168"/>
      <c r="C31" s="169"/>
      <c r="D31" s="113" t="s">
        <v>41</v>
      </c>
      <c r="E31" s="101"/>
      <c r="F31" s="102"/>
      <c r="G31" s="111">
        <v>1500</v>
      </c>
      <c r="H31" s="111">
        <v>1500</v>
      </c>
      <c r="I31" s="112">
        <v>1500</v>
      </c>
    </row>
    <row r="32" spans="1:12" ht="47.25" x14ac:dyDescent="0.25">
      <c r="A32" s="173" t="s">
        <v>102</v>
      </c>
      <c r="B32" s="174"/>
      <c r="C32" s="175"/>
      <c r="D32" s="96" t="s">
        <v>157</v>
      </c>
      <c r="E32" s="99"/>
      <c r="F32" s="100"/>
      <c r="G32" s="97">
        <f>SUM(G33)</f>
        <v>1000</v>
      </c>
      <c r="H32" s="97">
        <f>SUM(H33)</f>
        <v>1000</v>
      </c>
      <c r="I32" s="98">
        <f>SUM(I33)</f>
        <v>1000</v>
      </c>
    </row>
    <row r="33" spans="1:9" ht="15.75" x14ac:dyDescent="0.25">
      <c r="A33" s="170" t="s">
        <v>141</v>
      </c>
      <c r="B33" s="171"/>
      <c r="C33" s="172"/>
      <c r="D33" s="113" t="s">
        <v>20</v>
      </c>
      <c r="E33" s="101"/>
      <c r="F33" s="102"/>
      <c r="G33" s="111">
        <v>1000</v>
      </c>
      <c r="H33" s="111">
        <v>1000</v>
      </c>
      <c r="I33" s="112">
        <v>1000</v>
      </c>
    </row>
    <row r="34" spans="1:9" ht="15.75" x14ac:dyDescent="0.25">
      <c r="A34" s="164">
        <v>3</v>
      </c>
      <c r="B34" s="165"/>
      <c r="C34" s="166"/>
      <c r="D34" s="113" t="s">
        <v>95</v>
      </c>
      <c r="E34" s="101"/>
      <c r="F34" s="102"/>
      <c r="G34" s="111">
        <v>1000</v>
      </c>
      <c r="H34" s="111">
        <v>1000</v>
      </c>
      <c r="I34" s="112">
        <v>1000</v>
      </c>
    </row>
    <row r="35" spans="1:9" ht="15.75" x14ac:dyDescent="0.25">
      <c r="A35" s="167">
        <v>32</v>
      </c>
      <c r="B35" s="168"/>
      <c r="C35" s="169"/>
      <c r="D35" s="113" t="s">
        <v>103</v>
      </c>
      <c r="E35" s="101"/>
      <c r="F35" s="102"/>
      <c r="G35" s="111">
        <v>1000</v>
      </c>
      <c r="H35" s="111">
        <v>1000</v>
      </c>
      <c r="I35" s="112">
        <v>1000</v>
      </c>
    </row>
    <row r="36" spans="1:9" ht="47.25" x14ac:dyDescent="0.25">
      <c r="A36" s="185" t="s">
        <v>104</v>
      </c>
      <c r="B36" s="186"/>
      <c r="C36" s="187"/>
      <c r="D36" s="96" t="s">
        <v>158</v>
      </c>
      <c r="E36" s="99"/>
      <c r="F36" s="100"/>
      <c r="G36" s="97">
        <f>SUM(G37)</f>
        <v>150</v>
      </c>
      <c r="H36" s="97">
        <f t="shared" ref="H36:I36" si="3">SUM(H37)</f>
        <v>150</v>
      </c>
      <c r="I36" s="97">
        <f t="shared" si="3"/>
        <v>150</v>
      </c>
    </row>
    <row r="37" spans="1:9" ht="15.75" x14ac:dyDescent="0.25">
      <c r="A37" s="161" t="s">
        <v>141</v>
      </c>
      <c r="B37" s="162"/>
      <c r="C37" s="163"/>
      <c r="D37" s="113" t="s">
        <v>20</v>
      </c>
      <c r="E37" s="101"/>
      <c r="F37" s="102"/>
      <c r="G37" s="111">
        <v>150</v>
      </c>
      <c r="H37" s="111">
        <v>150</v>
      </c>
      <c r="I37" s="111">
        <v>150</v>
      </c>
    </row>
    <row r="38" spans="1:9" ht="15.75" x14ac:dyDescent="0.25">
      <c r="A38" s="164">
        <v>3</v>
      </c>
      <c r="B38" s="165"/>
      <c r="C38" s="166"/>
      <c r="D38" s="113" t="s">
        <v>95</v>
      </c>
      <c r="E38" s="101"/>
      <c r="F38" s="102"/>
      <c r="G38" s="111">
        <v>150</v>
      </c>
      <c r="H38" s="111">
        <v>150</v>
      </c>
      <c r="I38" s="111">
        <v>150</v>
      </c>
    </row>
    <row r="39" spans="1:9" ht="15.75" x14ac:dyDescent="0.25">
      <c r="A39" s="167">
        <v>32</v>
      </c>
      <c r="B39" s="168"/>
      <c r="C39" s="169"/>
      <c r="D39" s="113" t="s">
        <v>41</v>
      </c>
      <c r="E39" s="101"/>
      <c r="F39" s="102"/>
      <c r="G39" s="111">
        <v>150</v>
      </c>
      <c r="H39" s="111">
        <v>150</v>
      </c>
      <c r="I39" s="111">
        <v>150</v>
      </c>
    </row>
    <row r="40" spans="1:9" ht="31.5" x14ac:dyDescent="0.25">
      <c r="A40" s="173" t="s">
        <v>105</v>
      </c>
      <c r="B40" s="174"/>
      <c r="C40" s="175"/>
      <c r="D40" s="96" t="s">
        <v>159</v>
      </c>
      <c r="E40" s="99"/>
      <c r="F40" s="100"/>
      <c r="G40" s="97">
        <f>SUM(G41)</f>
        <v>4000</v>
      </c>
      <c r="H40" s="97">
        <f>SUM(H41)</f>
        <v>4000</v>
      </c>
      <c r="I40" s="97">
        <f>SUM(I41)</f>
        <v>4000</v>
      </c>
    </row>
    <row r="41" spans="1:9" ht="15.75" x14ac:dyDescent="0.25">
      <c r="A41" s="161" t="s">
        <v>141</v>
      </c>
      <c r="B41" s="162"/>
      <c r="C41" s="163"/>
      <c r="D41" s="113" t="s">
        <v>20</v>
      </c>
      <c r="E41" s="101"/>
      <c r="F41" s="102"/>
      <c r="G41" s="111">
        <v>4000</v>
      </c>
      <c r="H41" s="111">
        <v>4000</v>
      </c>
      <c r="I41" s="111">
        <v>4000</v>
      </c>
    </row>
    <row r="42" spans="1:9" ht="15.75" x14ac:dyDescent="0.25">
      <c r="A42" s="164">
        <v>3</v>
      </c>
      <c r="B42" s="165"/>
      <c r="C42" s="166"/>
      <c r="D42" s="113" t="s">
        <v>95</v>
      </c>
      <c r="E42" s="101"/>
      <c r="F42" s="102"/>
      <c r="G42" s="111">
        <v>4000</v>
      </c>
      <c r="H42" s="111">
        <v>4000</v>
      </c>
      <c r="I42" s="111">
        <v>4000</v>
      </c>
    </row>
    <row r="43" spans="1:9" ht="15.75" x14ac:dyDescent="0.25">
      <c r="A43" s="167">
        <v>32</v>
      </c>
      <c r="B43" s="168"/>
      <c r="C43" s="169"/>
      <c r="D43" s="113" t="s">
        <v>103</v>
      </c>
      <c r="E43" s="101"/>
      <c r="F43" s="102"/>
      <c r="G43" s="111">
        <v>4000</v>
      </c>
      <c r="H43" s="111">
        <v>4000</v>
      </c>
      <c r="I43" s="111">
        <v>4000</v>
      </c>
    </row>
    <row r="44" spans="1:9" ht="31.5" x14ac:dyDescent="0.25">
      <c r="A44" s="173" t="s">
        <v>106</v>
      </c>
      <c r="B44" s="174"/>
      <c r="C44" s="175"/>
      <c r="D44" s="96" t="s">
        <v>160</v>
      </c>
      <c r="E44" s="99"/>
      <c r="F44" s="100"/>
      <c r="G44" s="97">
        <f>SUM(G45)</f>
        <v>2000</v>
      </c>
      <c r="H44" s="97">
        <f t="shared" ref="H44:I44" si="4">SUM(H45)</f>
        <v>2000</v>
      </c>
      <c r="I44" s="97">
        <f t="shared" si="4"/>
        <v>2000</v>
      </c>
    </row>
    <row r="45" spans="1:9" ht="15.75" x14ac:dyDescent="0.25">
      <c r="A45" s="161" t="s">
        <v>141</v>
      </c>
      <c r="B45" s="162"/>
      <c r="C45" s="163"/>
      <c r="D45" s="113" t="s">
        <v>20</v>
      </c>
      <c r="E45" s="101"/>
      <c r="F45" s="102"/>
      <c r="G45" s="111">
        <v>2000</v>
      </c>
      <c r="H45" s="111">
        <v>2000</v>
      </c>
      <c r="I45" s="111">
        <v>2000</v>
      </c>
    </row>
    <row r="46" spans="1:9" ht="15.75" x14ac:dyDescent="0.25">
      <c r="A46" s="164">
        <v>3</v>
      </c>
      <c r="B46" s="165"/>
      <c r="C46" s="166"/>
      <c r="D46" s="113" t="s">
        <v>95</v>
      </c>
      <c r="E46" s="101"/>
      <c r="F46" s="102"/>
      <c r="G46" s="111">
        <v>2000</v>
      </c>
      <c r="H46" s="111">
        <v>2000</v>
      </c>
      <c r="I46" s="111">
        <v>2000</v>
      </c>
    </row>
    <row r="47" spans="1:9" ht="15.75" x14ac:dyDescent="0.25">
      <c r="A47" s="167">
        <v>32</v>
      </c>
      <c r="B47" s="168"/>
      <c r="C47" s="169"/>
      <c r="D47" s="113" t="s">
        <v>103</v>
      </c>
      <c r="E47" s="101"/>
      <c r="F47" s="102"/>
      <c r="G47" s="111">
        <v>2000</v>
      </c>
      <c r="H47" s="111">
        <v>2000</v>
      </c>
      <c r="I47" s="111">
        <v>2000</v>
      </c>
    </row>
    <row r="48" spans="1:9" ht="47.25" x14ac:dyDescent="0.25">
      <c r="A48" s="173" t="s">
        <v>162</v>
      </c>
      <c r="B48" s="174"/>
      <c r="C48" s="175"/>
      <c r="D48" s="96" t="s">
        <v>161</v>
      </c>
      <c r="E48" s="99"/>
      <c r="F48" s="100"/>
      <c r="G48" s="97">
        <f>SUM(G49)</f>
        <v>2000</v>
      </c>
      <c r="H48" s="97">
        <f t="shared" ref="H48:I48" si="5">SUM(H49)</f>
        <v>2000</v>
      </c>
      <c r="I48" s="97">
        <f t="shared" si="5"/>
        <v>2000</v>
      </c>
    </row>
    <row r="49" spans="1:9" ht="15.75" x14ac:dyDescent="0.25">
      <c r="A49" s="161" t="s">
        <v>141</v>
      </c>
      <c r="B49" s="162"/>
      <c r="C49" s="163"/>
      <c r="D49" s="113" t="s">
        <v>20</v>
      </c>
      <c r="E49" s="101"/>
      <c r="F49" s="102"/>
      <c r="G49" s="111">
        <v>2000</v>
      </c>
      <c r="H49" s="111">
        <v>2000</v>
      </c>
      <c r="I49" s="111">
        <v>2000</v>
      </c>
    </row>
    <row r="50" spans="1:9" ht="15.75" x14ac:dyDescent="0.25">
      <c r="A50" s="164">
        <v>3</v>
      </c>
      <c r="B50" s="165"/>
      <c r="C50" s="166"/>
      <c r="D50" s="113" t="s">
        <v>95</v>
      </c>
      <c r="E50" s="101"/>
      <c r="F50" s="102"/>
      <c r="G50" s="111">
        <v>2000</v>
      </c>
      <c r="H50" s="111">
        <v>2000</v>
      </c>
      <c r="I50" s="111">
        <v>2000</v>
      </c>
    </row>
    <row r="51" spans="1:9" ht="15.75" x14ac:dyDescent="0.25">
      <c r="A51" s="167">
        <v>32</v>
      </c>
      <c r="B51" s="168"/>
      <c r="C51" s="169"/>
      <c r="D51" s="113" t="s">
        <v>103</v>
      </c>
      <c r="E51" s="101"/>
      <c r="F51" s="102"/>
      <c r="G51" s="111">
        <v>2000</v>
      </c>
      <c r="H51" s="111">
        <v>2000</v>
      </c>
      <c r="I51" s="111">
        <v>2000</v>
      </c>
    </row>
    <row r="52" spans="1:9" ht="15.75" x14ac:dyDescent="0.25">
      <c r="A52" s="177" t="s">
        <v>107</v>
      </c>
      <c r="B52" s="178"/>
      <c r="C52" s="179"/>
      <c r="D52" s="94" t="s">
        <v>108</v>
      </c>
      <c r="E52" s="103"/>
      <c r="F52" s="104"/>
      <c r="G52" s="95">
        <f>SUM(G53,G57,G61,G68,G72,G76,G80,G84,G88,G92,G96,G100,G104,G108)</f>
        <v>63000</v>
      </c>
      <c r="H52" s="95">
        <f t="shared" ref="H52:I52" si="6">SUM(H53,H57,H61,H68,H72,H76,H80,H84,H88,H92,H96,H100,H104,H108)</f>
        <v>63000</v>
      </c>
      <c r="I52" s="95">
        <f t="shared" si="6"/>
        <v>63000</v>
      </c>
    </row>
    <row r="53" spans="1:9" ht="31.5" x14ac:dyDescent="0.25">
      <c r="A53" s="173" t="s">
        <v>109</v>
      </c>
      <c r="B53" s="174"/>
      <c r="C53" s="175"/>
      <c r="D53" s="96" t="s">
        <v>163</v>
      </c>
      <c r="E53" s="99"/>
      <c r="F53" s="100"/>
      <c r="G53" s="97">
        <v>2500</v>
      </c>
      <c r="H53" s="97">
        <v>2500</v>
      </c>
      <c r="I53" s="97">
        <v>2500</v>
      </c>
    </row>
    <row r="54" spans="1:9" ht="15.75" x14ac:dyDescent="0.25">
      <c r="A54" s="161" t="s">
        <v>141</v>
      </c>
      <c r="B54" s="162"/>
      <c r="C54" s="163"/>
      <c r="D54" s="110" t="s">
        <v>20</v>
      </c>
      <c r="E54" s="101"/>
      <c r="F54" s="102"/>
      <c r="G54" s="111">
        <v>4000</v>
      </c>
      <c r="H54" s="111">
        <v>4000</v>
      </c>
      <c r="I54" s="111">
        <v>4000</v>
      </c>
    </row>
    <row r="55" spans="1:9" ht="15.75" x14ac:dyDescent="0.25">
      <c r="A55" s="164">
        <v>3</v>
      </c>
      <c r="B55" s="165"/>
      <c r="C55" s="166"/>
      <c r="D55" s="113" t="s">
        <v>95</v>
      </c>
      <c r="E55" s="101"/>
      <c r="F55" s="102"/>
      <c r="G55" s="111">
        <v>4000</v>
      </c>
      <c r="H55" s="111">
        <v>4000</v>
      </c>
      <c r="I55" s="111">
        <v>4000</v>
      </c>
    </row>
    <row r="56" spans="1:9" ht="15.75" x14ac:dyDescent="0.25">
      <c r="A56" s="167">
        <v>32</v>
      </c>
      <c r="B56" s="168"/>
      <c r="C56" s="169"/>
      <c r="D56" s="113" t="s">
        <v>103</v>
      </c>
      <c r="E56" s="101"/>
      <c r="F56" s="102"/>
      <c r="G56" s="111">
        <v>4000</v>
      </c>
      <c r="H56" s="111">
        <v>4000</v>
      </c>
      <c r="I56" s="111">
        <v>4000</v>
      </c>
    </row>
    <row r="57" spans="1:9" ht="15.75" x14ac:dyDescent="0.25">
      <c r="A57" s="173" t="s">
        <v>110</v>
      </c>
      <c r="B57" s="174"/>
      <c r="C57" s="175"/>
      <c r="D57" s="96" t="s">
        <v>111</v>
      </c>
      <c r="E57" s="99"/>
      <c r="F57" s="100"/>
      <c r="G57" s="97">
        <f>SUM(G58)</f>
        <v>200</v>
      </c>
      <c r="H57" s="97">
        <f t="shared" ref="H57:I57" si="7">SUM(H58)</f>
        <v>200</v>
      </c>
      <c r="I57" s="97">
        <f t="shared" si="7"/>
        <v>200</v>
      </c>
    </row>
    <row r="58" spans="1:9" ht="15.75" x14ac:dyDescent="0.25">
      <c r="A58" s="161" t="s">
        <v>141</v>
      </c>
      <c r="B58" s="162"/>
      <c r="C58" s="163"/>
      <c r="D58" s="110" t="s">
        <v>20</v>
      </c>
      <c r="E58" s="101"/>
      <c r="F58" s="102"/>
      <c r="G58" s="111">
        <v>200</v>
      </c>
      <c r="H58" s="111">
        <v>200</v>
      </c>
      <c r="I58" s="111">
        <v>200</v>
      </c>
    </row>
    <row r="59" spans="1:9" ht="15.75" x14ac:dyDescent="0.25">
      <c r="A59" s="164">
        <v>3</v>
      </c>
      <c r="B59" s="165"/>
      <c r="C59" s="166"/>
      <c r="D59" s="113" t="s">
        <v>95</v>
      </c>
      <c r="E59" s="101"/>
      <c r="F59" s="102"/>
      <c r="G59" s="111">
        <v>200</v>
      </c>
      <c r="H59" s="111">
        <v>200</v>
      </c>
      <c r="I59" s="111">
        <v>200</v>
      </c>
    </row>
    <row r="60" spans="1:9" ht="15.75" x14ac:dyDescent="0.25">
      <c r="A60" s="167">
        <v>32</v>
      </c>
      <c r="B60" s="168"/>
      <c r="C60" s="169"/>
      <c r="D60" s="113" t="s">
        <v>103</v>
      </c>
      <c r="E60" s="101"/>
      <c r="F60" s="102"/>
      <c r="G60" s="111">
        <v>200</v>
      </c>
      <c r="H60" s="111">
        <v>200</v>
      </c>
      <c r="I60" s="111">
        <v>200</v>
      </c>
    </row>
    <row r="61" spans="1:9" ht="31.5" x14ac:dyDescent="0.25">
      <c r="A61" s="173" t="s">
        <v>112</v>
      </c>
      <c r="B61" s="174"/>
      <c r="C61" s="175"/>
      <c r="D61" s="96" t="s">
        <v>164</v>
      </c>
      <c r="E61" s="99"/>
      <c r="F61" s="100"/>
      <c r="G61" s="97">
        <v>7000</v>
      </c>
      <c r="H61" s="97">
        <v>7000</v>
      </c>
      <c r="I61" s="97">
        <v>7000</v>
      </c>
    </row>
    <row r="62" spans="1:9" ht="15.75" x14ac:dyDescent="0.25">
      <c r="A62" s="161" t="s">
        <v>141</v>
      </c>
      <c r="B62" s="162"/>
      <c r="C62" s="163"/>
      <c r="D62" s="110" t="s">
        <v>20</v>
      </c>
      <c r="E62" s="101"/>
      <c r="F62" s="102"/>
      <c r="G62" s="111">
        <v>4200</v>
      </c>
      <c r="H62" s="111">
        <v>4200</v>
      </c>
      <c r="I62" s="111">
        <v>4200</v>
      </c>
    </row>
    <row r="63" spans="1:9" ht="15.75" x14ac:dyDescent="0.25">
      <c r="A63" s="164">
        <v>3</v>
      </c>
      <c r="B63" s="165"/>
      <c r="C63" s="166"/>
      <c r="D63" s="113" t="s">
        <v>95</v>
      </c>
      <c r="E63" s="101"/>
      <c r="F63" s="102"/>
      <c r="G63" s="111">
        <v>4200</v>
      </c>
      <c r="H63" s="111">
        <v>4200</v>
      </c>
      <c r="I63" s="111">
        <v>4200</v>
      </c>
    </row>
    <row r="64" spans="1:9" ht="15.75" x14ac:dyDescent="0.25">
      <c r="A64" s="167">
        <v>32</v>
      </c>
      <c r="B64" s="168"/>
      <c r="C64" s="169"/>
      <c r="D64" s="113" t="s">
        <v>103</v>
      </c>
      <c r="E64" s="101"/>
      <c r="F64" s="102"/>
      <c r="G64" s="111">
        <v>4200</v>
      </c>
      <c r="H64" s="111">
        <v>4200</v>
      </c>
      <c r="I64" s="111">
        <v>4200</v>
      </c>
    </row>
    <row r="65" spans="1:9" ht="15.75" x14ac:dyDescent="0.25">
      <c r="A65" s="161" t="s">
        <v>146</v>
      </c>
      <c r="B65" s="162"/>
      <c r="C65" s="163"/>
      <c r="D65" s="110" t="s">
        <v>152</v>
      </c>
      <c r="E65" s="101"/>
      <c r="F65" s="102"/>
      <c r="G65" s="111">
        <f>SUM(G61-G62)</f>
        <v>2800</v>
      </c>
      <c r="H65" s="111">
        <f t="shared" ref="H65:I65" si="8">SUM(H61-H62)</f>
        <v>2800</v>
      </c>
      <c r="I65" s="111">
        <f t="shared" si="8"/>
        <v>2800</v>
      </c>
    </row>
    <row r="66" spans="1:9" ht="15.75" x14ac:dyDescent="0.25">
      <c r="A66" s="164">
        <v>3</v>
      </c>
      <c r="B66" s="165"/>
      <c r="C66" s="166"/>
      <c r="D66" s="113" t="s">
        <v>95</v>
      </c>
      <c r="E66" s="101"/>
      <c r="F66" s="102"/>
      <c r="G66" s="111">
        <v>2800</v>
      </c>
      <c r="H66" s="111">
        <v>2800</v>
      </c>
      <c r="I66" s="111">
        <v>2800</v>
      </c>
    </row>
    <row r="67" spans="1:9" ht="15.75" x14ac:dyDescent="0.25">
      <c r="A67" s="167">
        <v>32</v>
      </c>
      <c r="B67" s="168"/>
      <c r="C67" s="169"/>
      <c r="D67" s="113" t="s">
        <v>103</v>
      </c>
      <c r="E67" s="101"/>
      <c r="F67" s="102"/>
      <c r="G67" s="111">
        <v>2800</v>
      </c>
      <c r="H67" s="111">
        <v>2800</v>
      </c>
      <c r="I67" s="111">
        <v>2800</v>
      </c>
    </row>
    <row r="68" spans="1:9" ht="15.75" x14ac:dyDescent="0.25">
      <c r="A68" s="173" t="s">
        <v>113</v>
      </c>
      <c r="B68" s="174"/>
      <c r="C68" s="175"/>
      <c r="D68" s="96" t="s">
        <v>116</v>
      </c>
      <c r="E68" s="99"/>
      <c r="F68" s="100"/>
      <c r="G68" s="97">
        <v>2000</v>
      </c>
      <c r="H68" s="97">
        <v>2000</v>
      </c>
      <c r="I68" s="97">
        <v>2000</v>
      </c>
    </row>
    <row r="69" spans="1:9" ht="15.75" x14ac:dyDescent="0.25">
      <c r="A69" s="161" t="s">
        <v>141</v>
      </c>
      <c r="B69" s="162"/>
      <c r="C69" s="163"/>
      <c r="D69" s="110" t="s">
        <v>20</v>
      </c>
      <c r="E69" s="101"/>
      <c r="F69" s="102"/>
      <c r="G69" s="111">
        <v>500</v>
      </c>
      <c r="H69" s="111">
        <v>500</v>
      </c>
      <c r="I69" s="111">
        <v>500</v>
      </c>
    </row>
    <row r="70" spans="1:9" ht="15.75" x14ac:dyDescent="0.25">
      <c r="A70" s="164">
        <v>3</v>
      </c>
      <c r="B70" s="165"/>
      <c r="C70" s="166"/>
      <c r="D70" s="113" t="s">
        <v>95</v>
      </c>
      <c r="E70" s="101"/>
      <c r="F70" s="102"/>
      <c r="G70" s="111">
        <v>500</v>
      </c>
      <c r="H70" s="111">
        <v>500</v>
      </c>
      <c r="I70" s="111">
        <v>500</v>
      </c>
    </row>
    <row r="71" spans="1:9" ht="15.75" x14ac:dyDescent="0.25">
      <c r="A71" s="167">
        <v>32</v>
      </c>
      <c r="B71" s="168"/>
      <c r="C71" s="169"/>
      <c r="D71" s="113" t="s">
        <v>103</v>
      </c>
      <c r="E71" s="101"/>
      <c r="F71" s="102"/>
      <c r="G71" s="111">
        <v>500</v>
      </c>
      <c r="H71" s="111">
        <v>500</v>
      </c>
      <c r="I71" s="111">
        <v>500</v>
      </c>
    </row>
    <row r="72" spans="1:9" ht="31.5" x14ac:dyDescent="0.25">
      <c r="A72" s="173" t="s">
        <v>114</v>
      </c>
      <c r="B72" s="174"/>
      <c r="C72" s="175"/>
      <c r="D72" s="96" t="s">
        <v>165</v>
      </c>
      <c r="E72" s="99"/>
      <c r="F72" s="100"/>
      <c r="G72" s="97">
        <v>3500</v>
      </c>
      <c r="H72" s="97">
        <v>3500</v>
      </c>
      <c r="I72" s="97">
        <v>3500</v>
      </c>
    </row>
    <row r="73" spans="1:9" ht="15.75" x14ac:dyDescent="0.25">
      <c r="A73" s="161" t="s">
        <v>141</v>
      </c>
      <c r="B73" s="162"/>
      <c r="C73" s="163"/>
      <c r="D73" s="110" t="s">
        <v>20</v>
      </c>
      <c r="E73" s="101"/>
      <c r="F73" s="102"/>
      <c r="G73" s="111">
        <v>5000</v>
      </c>
      <c r="H73" s="111">
        <v>5000</v>
      </c>
      <c r="I73" s="111">
        <v>5000</v>
      </c>
    </row>
    <row r="74" spans="1:9" ht="15.75" x14ac:dyDescent="0.25">
      <c r="A74" s="164">
        <v>3</v>
      </c>
      <c r="B74" s="165"/>
      <c r="C74" s="166"/>
      <c r="D74" s="113" t="s">
        <v>95</v>
      </c>
      <c r="E74" s="101"/>
      <c r="F74" s="102"/>
      <c r="G74" s="111">
        <v>5000</v>
      </c>
      <c r="H74" s="111">
        <v>5000</v>
      </c>
      <c r="I74" s="111">
        <v>5000</v>
      </c>
    </row>
    <row r="75" spans="1:9" ht="15.75" x14ac:dyDescent="0.25">
      <c r="A75" s="167">
        <v>32</v>
      </c>
      <c r="B75" s="168"/>
      <c r="C75" s="169"/>
      <c r="D75" s="113" t="s">
        <v>103</v>
      </c>
      <c r="E75" s="101"/>
      <c r="F75" s="102"/>
      <c r="G75" s="111">
        <v>5000</v>
      </c>
      <c r="H75" s="111">
        <v>5000</v>
      </c>
      <c r="I75" s="111">
        <v>5000</v>
      </c>
    </row>
    <row r="76" spans="1:9" ht="31.5" x14ac:dyDescent="0.25">
      <c r="A76" s="173" t="s">
        <v>115</v>
      </c>
      <c r="B76" s="174"/>
      <c r="C76" s="175"/>
      <c r="D76" s="96" t="s">
        <v>123</v>
      </c>
      <c r="E76" s="99"/>
      <c r="F76" s="100"/>
      <c r="G76" s="97">
        <f>SUM(G77)</f>
        <v>7000</v>
      </c>
      <c r="H76" s="97">
        <f t="shared" ref="H76:I76" si="9">SUM(H77)</f>
        <v>7000</v>
      </c>
      <c r="I76" s="97">
        <f t="shared" si="9"/>
        <v>7000</v>
      </c>
    </row>
    <row r="77" spans="1:9" ht="15.75" x14ac:dyDescent="0.25">
      <c r="A77" s="161" t="s">
        <v>141</v>
      </c>
      <c r="B77" s="162"/>
      <c r="C77" s="163"/>
      <c r="D77" s="110" t="s">
        <v>20</v>
      </c>
      <c r="E77" s="101"/>
      <c r="F77" s="102"/>
      <c r="G77" s="111">
        <v>7000</v>
      </c>
      <c r="H77" s="111">
        <v>7000</v>
      </c>
      <c r="I77" s="111">
        <v>7000</v>
      </c>
    </row>
    <row r="78" spans="1:9" ht="15.75" x14ac:dyDescent="0.25">
      <c r="A78" s="164">
        <v>3</v>
      </c>
      <c r="B78" s="165"/>
      <c r="C78" s="166"/>
      <c r="D78" s="113" t="s">
        <v>95</v>
      </c>
      <c r="E78" s="101"/>
      <c r="F78" s="102"/>
      <c r="G78" s="111">
        <v>7000</v>
      </c>
      <c r="H78" s="111">
        <v>7000</v>
      </c>
      <c r="I78" s="111">
        <v>7000</v>
      </c>
    </row>
    <row r="79" spans="1:9" ht="15.75" x14ac:dyDescent="0.25">
      <c r="A79" s="167">
        <v>32</v>
      </c>
      <c r="B79" s="168"/>
      <c r="C79" s="169"/>
      <c r="D79" s="113" t="s">
        <v>103</v>
      </c>
      <c r="E79" s="101"/>
      <c r="F79" s="102"/>
      <c r="G79" s="111">
        <v>7000</v>
      </c>
      <c r="H79" s="111">
        <v>7000</v>
      </c>
      <c r="I79" s="111">
        <v>7000</v>
      </c>
    </row>
    <row r="80" spans="1:9" ht="63" x14ac:dyDescent="0.25">
      <c r="A80" s="173" t="s">
        <v>117</v>
      </c>
      <c r="B80" s="174"/>
      <c r="C80" s="175"/>
      <c r="D80" s="96" t="s">
        <v>300</v>
      </c>
      <c r="E80" s="99"/>
      <c r="F80" s="100"/>
      <c r="G80" s="97">
        <f>SUM(G81)</f>
        <v>5000</v>
      </c>
      <c r="H80" s="97">
        <f t="shared" ref="H80:I80" si="10">SUM(H81)</f>
        <v>5000</v>
      </c>
      <c r="I80" s="97">
        <f t="shared" si="10"/>
        <v>5000</v>
      </c>
    </row>
    <row r="81" spans="1:9" ht="15.75" x14ac:dyDescent="0.25">
      <c r="A81" s="161" t="s">
        <v>141</v>
      </c>
      <c r="B81" s="162"/>
      <c r="C81" s="163"/>
      <c r="D81" s="110" t="s">
        <v>20</v>
      </c>
      <c r="E81" s="101"/>
      <c r="F81" s="102"/>
      <c r="G81" s="111">
        <v>5000</v>
      </c>
      <c r="H81" s="111">
        <v>5000</v>
      </c>
      <c r="I81" s="111">
        <v>5000</v>
      </c>
    </row>
    <row r="82" spans="1:9" ht="15.75" x14ac:dyDescent="0.25">
      <c r="A82" s="164">
        <v>3</v>
      </c>
      <c r="B82" s="165"/>
      <c r="C82" s="166"/>
      <c r="D82" s="113" t="s">
        <v>95</v>
      </c>
      <c r="E82" s="101"/>
      <c r="F82" s="102"/>
      <c r="G82" s="111">
        <v>5000</v>
      </c>
      <c r="H82" s="111">
        <v>5000</v>
      </c>
      <c r="I82" s="111">
        <v>5000</v>
      </c>
    </row>
    <row r="83" spans="1:9" ht="15.75" x14ac:dyDescent="0.25">
      <c r="A83" s="167">
        <v>32</v>
      </c>
      <c r="B83" s="168"/>
      <c r="C83" s="169"/>
      <c r="D83" s="113" t="s">
        <v>103</v>
      </c>
      <c r="E83" s="101"/>
      <c r="F83" s="102"/>
      <c r="G83" s="111">
        <v>5000</v>
      </c>
      <c r="H83" s="111">
        <v>5000</v>
      </c>
      <c r="I83" s="111">
        <v>5000</v>
      </c>
    </row>
    <row r="84" spans="1:9" ht="31.5" x14ac:dyDescent="0.25">
      <c r="A84" s="173" t="s">
        <v>118</v>
      </c>
      <c r="B84" s="174"/>
      <c r="C84" s="175"/>
      <c r="D84" s="96" t="s">
        <v>166</v>
      </c>
      <c r="E84" s="99"/>
      <c r="F84" s="100"/>
      <c r="G84" s="97">
        <v>1000</v>
      </c>
      <c r="H84" s="97">
        <v>1000</v>
      </c>
      <c r="I84" s="97">
        <v>1000</v>
      </c>
    </row>
    <row r="85" spans="1:9" ht="15.75" x14ac:dyDescent="0.25">
      <c r="A85" s="161" t="s">
        <v>141</v>
      </c>
      <c r="B85" s="162"/>
      <c r="C85" s="163"/>
      <c r="D85" s="110" t="s">
        <v>20</v>
      </c>
      <c r="E85" s="101"/>
      <c r="F85" s="102"/>
      <c r="G85" s="111">
        <v>1000</v>
      </c>
      <c r="H85" s="111">
        <v>1000</v>
      </c>
      <c r="I85" s="111">
        <v>1000</v>
      </c>
    </row>
    <row r="86" spans="1:9" ht="15.75" x14ac:dyDescent="0.25">
      <c r="A86" s="164">
        <v>3</v>
      </c>
      <c r="B86" s="165"/>
      <c r="C86" s="166"/>
      <c r="D86" s="113" t="s">
        <v>95</v>
      </c>
      <c r="E86" s="101"/>
      <c r="F86" s="102"/>
      <c r="G86" s="111">
        <v>1000</v>
      </c>
      <c r="H86" s="111">
        <v>1000</v>
      </c>
      <c r="I86" s="111">
        <v>1000</v>
      </c>
    </row>
    <row r="87" spans="1:9" ht="15.75" x14ac:dyDescent="0.25">
      <c r="A87" s="167">
        <v>32</v>
      </c>
      <c r="B87" s="168"/>
      <c r="C87" s="169"/>
      <c r="D87" s="113" t="s">
        <v>103</v>
      </c>
      <c r="E87" s="101"/>
      <c r="F87" s="102"/>
      <c r="G87" s="111">
        <v>1000</v>
      </c>
      <c r="H87" s="111">
        <v>1000</v>
      </c>
      <c r="I87" s="111">
        <v>1000</v>
      </c>
    </row>
    <row r="88" spans="1:9" ht="31.5" x14ac:dyDescent="0.25">
      <c r="A88" s="173" t="s">
        <v>119</v>
      </c>
      <c r="B88" s="174"/>
      <c r="C88" s="175"/>
      <c r="D88" s="96" t="s">
        <v>167</v>
      </c>
      <c r="E88" s="99"/>
      <c r="F88" s="100"/>
      <c r="G88" s="97">
        <v>6500</v>
      </c>
      <c r="H88" s="97">
        <v>6500</v>
      </c>
      <c r="I88" s="97">
        <v>6500</v>
      </c>
    </row>
    <row r="89" spans="1:9" ht="15.75" x14ac:dyDescent="0.25">
      <c r="A89" s="161" t="s">
        <v>141</v>
      </c>
      <c r="B89" s="162"/>
      <c r="C89" s="163"/>
      <c r="D89" s="110" t="s">
        <v>20</v>
      </c>
      <c r="E89" s="101"/>
      <c r="F89" s="102"/>
      <c r="G89" s="111">
        <v>6500</v>
      </c>
      <c r="H89" s="111">
        <v>6500</v>
      </c>
      <c r="I89" s="111">
        <v>6500</v>
      </c>
    </row>
    <row r="90" spans="1:9" ht="15.75" x14ac:dyDescent="0.25">
      <c r="A90" s="164">
        <v>3</v>
      </c>
      <c r="B90" s="165"/>
      <c r="C90" s="166"/>
      <c r="D90" s="113" t="s">
        <v>95</v>
      </c>
      <c r="E90" s="101"/>
      <c r="F90" s="102"/>
      <c r="G90" s="111">
        <v>6500</v>
      </c>
      <c r="H90" s="111">
        <v>6500</v>
      </c>
      <c r="I90" s="111">
        <v>6500</v>
      </c>
    </row>
    <row r="91" spans="1:9" ht="15.75" x14ac:dyDescent="0.25">
      <c r="A91" s="167">
        <v>32</v>
      </c>
      <c r="B91" s="168"/>
      <c r="C91" s="169"/>
      <c r="D91" s="113" t="s">
        <v>103</v>
      </c>
      <c r="E91" s="101"/>
      <c r="F91" s="102"/>
      <c r="G91" s="111">
        <v>6500</v>
      </c>
      <c r="H91" s="111">
        <v>6500</v>
      </c>
      <c r="I91" s="111">
        <v>6500</v>
      </c>
    </row>
    <row r="92" spans="1:9" ht="15.75" x14ac:dyDescent="0.25">
      <c r="A92" s="173" t="s">
        <v>120</v>
      </c>
      <c r="B92" s="174"/>
      <c r="C92" s="175"/>
      <c r="D92" s="96" t="s">
        <v>168</v>
      </c>
      <c r="E92" s="99"/>
      <c r="F92" s="100"/>
      <c r="G92" s="97">
        <f>SUM(G93)</f>
        <v>300</v>
      </c>
      <c r="H92" s="97">
        <f t="shared" ref="H92:I92" si="11">SUM(H93)</f>
        <v>300</v>
      </c>
      <c r="I92" s="97">
        <f t="shared" si="11"/>
        <v>300</v>
      </c>
    </row>
    <row r="93" spans="1:9" ht="15.75" x14ac:dyDescent="0.25">
      <c r="A93" s="161" t="s">
        <v>141</v>
      </c>
      <c r="B93" s="162"/>
      <c r="C93" s="163"/>
      <c r="D93" s="110" t="s">
        <v>20</v>
      </c>
      <c r="E93" s="101"/>
      <c r="F93" s="102"/>
      <c r="G93" s="111">
        <v>300</v>
      </c>
      <c r="H93" s="111">
        <v>300</v>
      </c>
      <c r="I93" s="111">
        <v>300</v>
      </c>
    </row>
    <row r="94" spans="1:9" ht="15.75" x14ac:dyDescent="0.25">
      <c r="A94" s="164">
        <v>3</v>
      </c>
      <c r="B94" s="165"/>
      <c r="C94" s="166"/>
      <c r="D94" s="113" t="s">
        <v>95</v>
      </c>
      <c r="E94" s="101"/>
      <c r="F94" s="102"/>
      <c r="G94" s="111">
        <v>300</v>
      </c>
      <c r="H94" s="111">
        <v>300</v>
      </c>
      <c r="I94" s="111">
        <v>300</v>
      </c>
    </row>
    <row r="95" spans="1:9" ht="15.75" x14ac:dyDescent="0.25">
      <c r="A95" s="167">
        <v>32</v>
      </c>
      <c r="B95" s="168"/>
      <c r="C95" s="169"/>
      <c r="D95" s="113" t="s">
        <v>103</v>
      </c>
      <c r="E95" s="101"/>
      <c r="F95" s="102"/>
      <c r="G95" s="111">
        <v>300</v>
      </c>
      <c r="H95" s="111">
        <v>300</v>
      </c>
      <c r="I95" s="111">
        <v>300</v>
      </c>
    </row>
    <row r="96" spans="1:9" ht="15.75" x14ac:dyDescent="0.25">
      <c r="A96" s="173" t="s">
        <v>121</v>
      </c>
      <c r="B96" s="174"/>
      <c r="C96" s="175"/>
      <c r="D96" s="96" t="s">
        <v>169</v>
      </c>
      <c r="E96" s="99"/>
      <c r="F96" s="100"/>
      <c r="G96" s="97">
        <f>SUM(G97)</f>
        <v>1500</v>
      </c>
      <c r="H96" s="97">
        <f t="shared" ref="H96:I96" si="12">SUM(H97)</f>
        <v>1500</v>
      </c>
      <c r="I96" s="97">
        <f t="shared" si="12"/>
        <v>1500</v>
      </c>
    </row>
    <row r="97" spans="1:9" ht="15.75" x14ac:dyDescent="0.25">
      <c r="A97" s="161" t="s">
        <v>141</v>
      </c>
      <c r="B97" s="162"/>
      <c r="C97" s="163"/>
      <c r="D97" s="110" t="s">
        <v>20</v>
      </c>
      <c r="E97" s="101"/>
      <c r="F97" s="102"/>
      <c r="G97" s="111">
        <v>1500</v>
      </c>
      <c r="H97" s="111">
        <v>1500</v>
      </c>
      <c r="I97" s="111">
        <v>1500</v>
      </c>
    </row>
    <row r="98" spans="1:9" ht="15.75" x14ac:dyDescent="0.25">
      <c r="A98" s="164">
        <v>3</v>
      </c>
      <c r="B98" s="165"/>
      <c r="C98" s="166"/>
      <c r="D98" s="113" t="s">
        <v>95</v>
      </c>
      <c r="E98" s="101"/>
      <c r="F98" s="102"/>
      <c r="G98" s="111">
        <v>1500</v>
      </c>
      <c r="H98" s="111">
        <v>1500</v>
      </c>
      <c r="I98" s="111">
        <v>1500</v>
      </c>
    </row>
    <row r="99" spans="1:9" ht="15.75" x14ac:dyDescent="0.25">
      <c r="A99" s="167">
        <v>32</v>
      </c>
      <c r="B99" s="168"/>
      <c r="C99" s="169"/>
      <c r="D99" s="113" t="s">
        <v>103</v>
      </c>
      <c r="E99" s="101"/>
      <c r="F99" s="102"/>
      <c r="G99" s="111">
        <v>1500</v>
      </c>
      <c r="H99" s="111">
        <v>1500</v>
      </c>
      <c r="I99" s="111">
        <v>1500</v>
      </c>
    </row>
    <row r="100" spans="1:9" ht="15.75" x14ac:dyDescent="0.25">
      <c r="A100" s="173" t="s">
        <v>122</v>
      </c>
      <c r="B100" s="174"/>
      <c r="C100" s="175"/>
      <c r="D100" s="96" t="s">
        <v>170</v>
      </c>
      <c r="E100" s="99"/>
      <c r="F100" s="100"/>
      <c r="G100" s="97">
        <v>2000</v>
      </c>
      <c r="H100" s="97">
        <v>2000</v>
      </c>
      <c r="I100" s="97">
        <v>2000</v>
      </c>
    </row>
    <row r="101" spans="1:9" ht="15.75" x14ac:dyDescent="0.25">
      <c r="A101" s="161" t="s">
        <v>141</v>
      </c>
      <c r="B101" s="162"/>
      <c r="C101" s="163"/>
      <c r="D101" s="110" t="s">
        <v>20</v>
      </c>
      <c r="E101" s="101"/>
      <c r="F101" s="102"/>
      <c r="G101" s="111">
        <v>1500</v>
      </c>
      <c r="H101" s="111">
        <v>1500</v>
      </c>
      <c r="I101" s="111">
        <v>1500</v>
      </c>
    </row>
    <row r="102" spans="1:9" ht="15.75" x14ac:dyDescent="0.25">
      <c r="A102" s="164">
        <v>3</v>
      </c>
      <c r="B102" s="165"/>
      <c r="C102" s="166"/>
      <c r="D102" s="113" t="s">
        <v>95</v>
      </c>
      <c r="E102" s="101"/>
      <c r="F102" s="102"/>
      <c r="G102" s="111">
        <v>1500</v>
      </c>
      <c r="H102" s="111">
        <v>1500</v>
      </c>
      <c r="I102" s="111">
        <v>1500</v>
      </c>
    </row>
    <row r="103" spans="1:9" ht="15.75" x14ac:dyDescent="0.25">
      <c r="A103" s="167">
        <v>32</v>
      </c>
      <c r="B103" s="168"/>
      <c r="C103" s="169"/>
      <c r="D103" s="113" t="s">
        <v>103</v>
      </c>
      <c r="E103" s="101"/>
      <c r="F103" s="102"/>
      <c r="G103" s="111">
        <v>1500</v>
      </c>
      <c r="H103" s="111">
        <v>1500</v>
      </c>
      <c r="I103" s="111">
        <v>1500</v>
      </c>
    </row>
    <row r="104" spans="1:9" ht="31.5" x14ac:dyDescent="0.25">
      <c r="A104" s="173" t="s">
        <v>124</v>
      </c>
      <c r="B104" s="174"/>
      <c r="C104" s="175"/>
      <c r="D104" s="96" t="s">
        <v>171</v>
      </c>
      <c r="E104" s="99"/>
      <c r="F104" s="100"/>
      <c r="G104" s="97">
        <v>4500</v>
      </c>
      <c r="H104" s="97">
        <v>4500</v>
      </c>
      <c r="I104" s="97">
        <v>4500</v>
      </c>
    </row>
    <row r="105" spans="1:9" ht="15.75" x14ac:dyDescent="0.25">
      <c r="A105" s="161" t="s">
        <v>299</v>
      </c>
      <c r="B105" s="162"/>
      <c r="C105" s="163"/>
      <c r="D105" s="110" t="s">
        <v>44</v>
      </c>
      <c r="E105" s="101"/>
      <c r="F105" s="102"/>
      <c r="G105" s="111">
        <v>4500</v>
      </c>
      <c r="H105" s="111">
        <v>4500</v>
      </c>
      <c r="I105" s="111">
        <v>4500</v>
      </c>
    </row>
    <row r="106" spans="1:9" ht="15.75" x14ac:dyDescent="0.25">
      <c r="A106" s="164">
        <v>3</v>
      </c>
      <c r="B106" s="165"/>
      <c r="C106" s="166"/>
      <c r="D106" s="113" t="s">
        <v>95</v>
      </c>
      <c r="E106" s="101"/>
      <c r="F106" s="102"/>
      <c r="G106" s="111">
        <v>4500</v>
      </c>
      <c r="H106" s="111">
        <v>4500</v>
      </c>
      <c r="I106" s="111">
        <v>4500</v>
      </c>
    </row>
    <row r="107" spans="1:9" ht="15.75" x14ac:dyDescent="0.25">
      <c r="A107" s="167">
        <v>32</v>
      </c>
      <c r="B107" s="168"/>
      <c r="C107" s="169"/>
      <c r="D107" s="113" t="s">
        <v>103</v>
      </c>
      <c r="E107" s="101"/>
      <c r="F107" s="102"/>
      <c r="G107" s="111">
        <v>4500</v>
      </c>
      <c r="H107" s="111">
        <v>4500</v>
      </c>
      <c r="I107" s="111">
        <v>4500</v>
      </c>
    </row>
    <row r="108" spans="1:9" ht="31.5" x14ac:dyDescent="0.25">
      <c r="A108" s="173" t="s">
        <v>125</v>
      </c>
      <c r="B108" s="174"/>
      <c r="C108" s="175"/>
      <c r="D108" s="96" t="s">
        <v>172</v>
      </c>
      <c r="E108" s="99"/>
      <c r="F108" s="100"/>
      <c r="G108" s="97">
        <f>SUM(G109)</f>
        <v>20000</v>
      </c>
      <c r="H108" s="97">
        <f t="shared" ref="H108:I108" si="13">SUM(H109)</f>
        <v>20000</v>
      </c>
      <c r="I108" s="97">
        <f t="shared" si="13"/>
        <v>20000</v>
      </c>
    </row>
    <row r="109" spans="1:9" ht="15.75" x14ac:dyDescent="0.25">
      <c r="A109" s="161" t="s">
        <v>146</v>
      </c>
      <c r="B109" s="162"/>
      <c r="C109" s="163"/>
      <c r="D109" s="110" t="s">
        <v>202</v>
      </c>
      <c r="E109" s="101"/>
      <c r="F109" s="102"/>
      <c r="G109" s="111">
        <v>20000</v>
      </c>
      <c r="H109" s="111">
        <v>20000</v>
      </c>
      <c r="I109" s="111">
        <v>20000</v>
      </c>
    </row>
    <row r="110" spans="1:9" ht="15.75" x14ac:dyDescent="0.25">
      <c r="A110" s="164">
        <v>3</v>
      </c>
      <c r="B110" s="165"/>
      <c r="C110" s="166"/>
      <c r="D110" s="113" t="s">
        <v>95</v>
      </c>
      <c r="E110" s="101"/>
      <c r="F110" s="102"/>
      <c r="G110" s="111">
        <v>20000</v>
      </c>
      <c r="H110" s="111">
        <v>20000</v>
      </c>
      <c r="I110" s="111">
        <v>20000</v>
      </c>
    </row>
    <row r="111" spans="1:9" ht="15.75" x14ac:dyDescent="0.25">
      <c r="A111" s="167">
        <v>32</v>
      </c>
      <c r="B111" s="168"/>
      <c r="C111" s="169"/>
      <c r="D111" s="113" t="s">
        <v>103</v>
      </c>
      <c r="E111" s="101"/>
      <c r="F111" s="102"/>
      <c r="G111" s="111">
        <v>20000</v>
      </c>
      <c r="H111" s="111">
        <v>20000</v>
      </c>
      <c r="I111" s="111">
        <v>20000</v>
      </c>
    </row>
    <row r="112" spans="1:9" ht="31.5" x14ac:dyDescent="0.25">
      <c r="A112" s="177" t="s">
        <v>126</v>
      </c>
      <c r="B112" s="178"/>
      <c r="C112" s="179"/>
      <c r="D112" s="94" t="s">
        <v>173</v>
      </c>
      <c r="E112" s="103"/>
      <c r="F112" s="104"/>
      <c r="G112" s="95">
        <f>SUM(G113)</f>
        <v>18500</v>
      </c>
      <c r="H112" s="95">
        <f t="shared" ref="H112:I113" si="14">SUM(H113)</f>
        <v>18500</v>
      </c>
      <c r="I112" s="95">
        <f t="shared" si="14"/>
        <v>18500</v>
      </c>
    </row>
    <row r="113" spans="1:9" ht="78.75" x14ac:dyDescent="0.25">
      <c r="A113" s="173" t="s">
        <v>127</v>
      </c>
      <c r="B113" s="174"/>
      <c r="C113" s="175"/>
      <c r="D113" s="96" t="s">
        <v>174</v>
      </c>
      <c r="E113" s="99"/>
      <c r="F113" s="100"/>
      <c r="G113" s="97">
        <f>SUM(G114)</f>
        <v>18500</v>
      </c>
      <c r="H113" s="97">
        <f t="shared" si="14"/>
        <v>18500</v>
      </c>
      <c r="I113" s="97">
        <f t="shared" si="14"/>
        <v>18500</v>
      </c>
    </row>
    <row r="114" spans="1:9" ht="15.75" x14ac:dyDescent="0.25">
      <c r="A114" s="161" t="s">
        <v>141</v>
      </c>
      <c r="B114" s="162"/>
      <c r="C114" s="163"/>
      <c r="D114" s="110" t="s">
        <v>20</v>
      </c>
      <c r="E114" s="101"/>
      <c r="F114" s="102"/>
      <c r="G114" s="111">
        <v>18500</v>
      </c>
      <c r="H114" s="111">
        <v>18500</v>
      </c>
      <c r="I114" s="111">
        <v>18500</v>
      </c>
    </row>
    <row r="115" spans="1:9" ht="15.75" x14ac:dyDescent="0.25">
      <c r="A115" s="164">
        <v>3</v>
      </c>
      <c r="B115" s="165"/>
      <c r="C115" s="166"/>
      <c r="D115" s="113" t="s">
        <v>95</v>
      </c>
      <c r="E115" s="101"/>
      <c r="F115" s="102"/>
      <c r="G115" s="111">
        <v>18500</v>
      </c>
      <c r="H115" s="111">
        <v>18500</v>
      </c>
      <c r="I115" s="111">
        <v>18500</v>
      </c>
    </row>
    <row r="116" spans="1:9" ht="15.75" x14ac:dyDescent="0.25">
      <c r="A116" s="167">
        <v>34</v>
      </c>
      <c r="B116" s="168"/>
      <c r="C116" s="169"/>
      <c r="D116" s="113" t="s">
        <v>76</v>
      </c>
      <c r="E116" s="101"/>
      <c r="F116" s="102"/>
      <c r="G116" s="111">
        <v>18500</v>
      </c>
      <c r="H116" s="111">
        <v>18500</v>
      </c>
      <c r="I116" s="111">
        <v>18500</v>
      </c>
    </row>
    <row r="117" spans="1:9" ht="31.5" x14ac:dyDescent="0.25">
      <c r="A117" s="177" t="s">
        <v>128</v>
      </c>
      <c r="B117" s="178"/>
      <c r="C117" s="179"/>
      <c r="D117" s="94" t="s">
        <v>135</v>
      </c>
      <c r="E117" s="103"/>
      <c r="F117" s="104"/>
      <c r="G117" s="95">
        <f>SUM(G118,G122)</f>
        <v>9000</v>
      </c>
      <c r="H117" s="95">
        <f t="shared" ref="H117:I117" si="15">SUM(H118,H122)</f>
        <v>9000</v>
      </c>
      <c r="I117" s="95">
        <f t="shared" si="15"/>
        <v>9000</v>
      </c>
    </row>
    <row r="118" spans="1:9" ht="31.5" x14ac:dyDescent="0.25">
      <c r="A118" s="173" t="s">
        <v>129</v>
      </c>
      <c r="B118" s="174"/>
      <c r="C118" s="175"/>
      <c r="D118" s="96" t="s">
        <v>136</v>
      </c>
      <c r="E118" s="99"/>
      <c r="F118" s="100"/>
      <c r="G118" s="97">
        <f>SUM(G119)</f>
        <v>8000</v>
      </c>
      <c r="H118" s="97">
        <f t="shared" ref="H118:I118" si="16">SUM(H119)</f>
        <v>8000</v>
      </c>
      <c r="I118" s="97">
        <f t="shared" si="16"/>
        <v>8000</v>
      </c>
    </row>
    <row r="119" spans="1:9" ht="15.75" x14ac:dyDescent="0.25">
      <c r="A119" s="161" t="s">
        <v>146</v>
      </c>
      <c r="B119" s="162"/>
      <c r="C119" s="163"/>
      <c r="D119" s="110" t="s">
        <v>152</v>
      </c>
      <c r="E119" s="101"/>
      <c r="F119" s="102"/>
      <c r="G119" s="111">
        <v>8000</v>
      </c>
      <c r="H119" s="111">
        <v>8000</v>
      </c>
      <c r="I119" s="111">
        <v>8000</v>
      </c>
    </row>
    <row r="120" spans="1:9" ht="15.75" x14ac:dyDescent="0.25">
      <c r="A120" s="164">
        <v>3</v>
      </c>
      <c r="B120" s="165"/>
      <c r="C120" s="166"/>
      <c r="D120" s="113" t="s">
        <v>95</v>
      </c>
      <c r="E120" s="101"/>
      <c r="F120" s="102"/>
      <c r="G120" s="111">
        <v>8000</v>
      </c>
      <c r="H120" s="111">
        <v>8000</v>
      </c>
      <c r="I120" s="111">
        <v>8000</v>
      </c>
    </row>
    <row r="121" spans="1:9" ht="15.75" x14ac:dyDescent="0.25">
      <c r="A121" s="167">
        <v>38</v>
      </c>
      <c r="B121" s="168"/>
      <c r="C121" s="169"/>
      <c r="D121" s="113" t="s">
        <v>134</v>
      </c>
      <c r="E121" s="101"/>
      <c r="F121" s="102"/>
      <c r="G121" s="111">
        <v>8000</v>
      </c>
      <c r="H121" s="111">
        <v>8000</v>
      </c>
      <c r="I121" s="111">
        <v>8000</v>
      </c>
    </row>
    <row r="122" spans="1:9" ht="31.5" x14ac:dyDescent="0.25">
      <c r="A122" s="173" t="s">
        <v>130</v>
      </c>
      <c r="B122" s="174"/>
      <c r="C122" s="175"/>
      <c r="D122" s="96" t="s">
        <v>137</v>
      </c>
      <c r="E122" s="99"/>
      <c r="F122" s="100"/>
      <c r="G122" s="97">
        <f>SUM(G123)</f>
        <v>1000</v>
      </c>
      <c r="H122" s="97">
        <f t="shared" ref="H122:I122" si="17">SUM(H123)</f>
        <v>1000</v>
      </c>
      <c r="I122" s="97">
        <f t="shared" si="17"/>
        <v>1000</v>
      </c>
    </row>
    <row r="123" spans="1:9" ht="15.75" x14ac:dyDescent="0.25">
      <c r="A123" s="161" t="s">
        <v>141</v>
      </c>
      <c r="B123" s="162"/>
      <c r="C123" s="163"/>
      <c r="D123" s="110" t="s">
        <v>20</v>
      </c>
      <c r="E123" s="101"/>
      <c r="F123" s="102"/>
      <c r="G123" s="111">
        <v>1000</v>
      </c>
      <c r="H123" s="111">
        <v>1000</v>
      </c>
      <c r="I123" s="111">
        <v>1000</v>
      </c>
    </row>
    <row r="124" spans="1:9" ht="15.75" x14ac:dyDescent="0.25">
      <c r="A124" s="164">
        <v>3</v>
      </c>
      <c r="B124" s="165"/>
      <c r="C124" s="166"/>
      <c r="D124" s="113" t="s">
        <v>95</v>
      </c>
      <c r="E124" s="101"/>
      <c r="F124" s="102"/>
      <c r="G124" s="111">
        <v>1000</v>
      </c>
      <c r="H124" s="111">
        <v>1000</v>
      </c>
      <c r="I124" s="111">
        <v>1000</v>
      </c>
    </row>
    <row r="125" spans="1:9" ht="15.75" x14ac:dyDescent="0.25">
      <c r="A125" s="167">
        <v>38</v>
      </c>
      <c r="B125" s="168"/>
      <c r="C125" s="169"/>
      <c r="D125" s="113" t="s">
        <v>134</v>
      </c>
      <c r="E125" s="101"/>
      <c r="F125" s="102"/>
      <c r="G125" s="111">
        <v>1000</v>
      </c>
      <c r="H125" s="111">
        <v>1000</v>
      </c>
      <c r="I125" s="111">
        <v>1000</v>
      </c>
    </row>
    <row r="126" spans="1:9" ht="47.25" x14ac:dyDescent="0.25">
      <c r="A126" s="177" t="s">
        <v>131</v>
      </c>
      <c r="B126" s="178"/>
      <c r="C126" s="179"/>
      <c r="D126" s="94" t="s">
        <v>175</v>
      </c>
      <c r="E126" s="103"/>
      <c r="F126" s="104"/>
      <c r="G126" s="95">
        <f>SUM(G127,G134,G141,G148,G152)</f>
        <v>244100</v>
      </c>
      <c r="H126" s="95">
        <f t="shared" ref="H126:I126" si="18">SUM(H127,H134,H141,H148,H152)</f>
        <v>244100</v>
      </c>
      <c r="I126" s="95">
        <f t="shared" si="18"/>
        <v>244100</v>
      </c>
    </row>
    <row r="127" spans="1:9" ht="31.5" x14ac:dyDescent="0.25">
      <c r="A127" s="173" t="s">
        <v>132</v>
      </c>
      <c r="B127" s="174"/>
      <c r="C127" s="175"/>
      <c r="D127" s="96" t="s">
        <v>273</v>
      </c>
      <c r="E127" s="99"/>
      <c r="F127" s="100"/>
      <c r="G127" s="97">
        <f>120000+27600</f>
        <v>147600</v>
      </c>
      <c r="H127" s="97">
        <f t="shared" ref="H127:I127" si="19">120000+27600</f>
        <v>147600</v>
      </c>
      <c r="I127" s="97">
        <f t="shared" si="19"/>
        <v>147600</v>
      </c>
    </row>
    <row r="128" spans="1:9" ht="15.75" x14ac:dyDescent="0.25">
      <c r="A128" s="161" t="s">
        <v>141</v>
      </c>
      <c r="B128" s="162"/>
      <c r="C128" s="163"/>
      <c r="D128" s="110" t="s">
        <v>20</v>
      </c>
      <c r="E128" s="101"/>
      <c r="F128" s="102"/>
      <c r="G128" s="111">
        <v>48000</v>
      </c>
      <c r="H128" s="111">
        <v>48000</v>
      </c>
      <c r="I128" s="111">
        <v>48000</v>
      </c>
    </row>
    <row r="129" spans="1:9" ht="15.75" x14ac:dyDescent="0.25">
      <c r="A129" s="164">
        <v>3</v>
      </c>
      <c r="B129" s="165"/>
      <c r="C129" s="166"/>
      <c r="D129" s="113" t="s">
        <v>95</v>
      </c>
      <c r="E129" s="101"/>
      <c r="F129" s="102"/>
      <c r="G129" s="111">
        <v>48000</v>
      </c>
      <c r="H129" s="111">
        <v>48000</v>
      </c>
      <c r="I129" s="111">
        <v>48000</v>
      </c>
    </row>
    <row r="130" spans="1:9" ht="15.75" x14ac:dyDescent="0.25">
      <c r="A130" s="167">
        <v>38</v>
      </c>
      <c r="B130" s="168"/>
      <c r="C130" s="169"/>
      <c r="D130" s="113" t="s">
        <v>134</v>
      </c>
      <c r="E130" s="101"/>
      <c r="F130" s="102"/>
      <c r="G130" s="111">
        <v>48000</v>
      </c>
      <c r="H130" s="111">
        <v>48000</v>
      </c>
      <c r="I130" s="111">
        <v>48000</v>
      </c>
    </row>
    <row r="131" spans="1:9" ht="15.75" x14ac:dyDescent="0.25">
      <c r="A131" s="161" t="s">
        <v>146</v>
      </c>
      <c r="B131" s="162"/>
      <c r="C131" s="163"/>
      <c r="D131" s="110" t="s">
        <v>147</v>
      </c>
      <c r="E131" s="101"/>
      <c r="F131" s="102"/>
      <c r="G131" s="111">
        <f>G127-G128</f>
        <v>99600</v>
      </c>
      <c r="H131" s="111">
        <f t="shared" ref="H131:I131" si="20">H127-H128</f>
        <v>99600</v>
      </c>
      <c r="I131" s="111">
        <f t="shared" si="20"/>
        <v>99600</v>
      </c>
    </row>
    <row r="132" spans="1:9" ht="15.75" x14ac:dyDescent="0.25">
      <c r="A132" s="164">
        <v>3</v>
      </c>
      <c r="B132" s="165"/>
      <c r="C132" s="166"/>
      <c r="D132" s="113" t="s">
        <v>95</v>
      </c>
      <c r="E132" s="101"/>
      <c r="F132" s="102"/>
      <c r="G132" s="111">
        <v>99600</v>
      </c>
      <c r="H132" s="111">
        <v>99600</v>
      </c>
      <c r="I132" s="111">
        <v>99600</v>
      </c>
    </row>
    <row r="133" spans="1:9" ht="15.75" x14ac:dyDescent="0.25">
      <c r="A133" s="167">
        <v>38</v>
      </c>
      <c r="B133" s="168"/>
      <c r="C133" s="169"/>
      <c r="D133" s="113" t="s">
        <v>134</v>
      </c>
      <c r="E133" s="101"/>
      <c r="F133" s="102"/>
      <c r="G133" s="111">
        <v>99600</v>
      </c>
      <c r="H133" s="111">
        <v>99600</v>
      </c>
      <c r="I133" s="111">
        <v>99600</v>
      </c>
    </row>
    <row r="134" spans="1:9" ht="63" x14ac:dyDescent="0.25">
      <c r="A134" s="173" t="s">
        <v>176</v>
      </c>
      <c r="B134" s="174"/>
      <c r="C134" s="175"/>
      <c r="D134" s="96" t="s">
        <v>179</v>
      </c>
      <c r="E134" s="99"/>
      <c r="F134" s="100"/>
      <c r="G134" s="97">
        <v>55000</v>
      </c>
      <c r="H134" s="97">
        <v>55000</v>
      </c>
      <c r="I134" s="97">
        <v>55000</v>
      </c>
    </row>
    <row r="135" spans="1:9" ht="15.75" x14ac:dyDescent="0.25">
      <c r="A135" s="161" t="s">
        <v>141</v>
      </c>
      <c r="B135" s="162"/>
      <c r="C135" s="163"/>
      <c r="D135" s="110" t="s">
        <v>20</v>
      </c>
      <c r="E135" s="101"/>
      <c r="F135" s="102"/>
      <c r="G135" s="111">
        <v>10000</v>
      </c>
      <c r="H135" s="111">
        <v>10000</v>
      </c>
      <c r="I135" s="111">
        <v>10000</v>
      </c>
    </row>
    <row r="136" spans="1:9" ht="15.75" x14ac:dyDescent="0.25">
      <c r="A136" s="164">
        <v>3</v>
      </c>
      <c r="B136" s="165"/>
      <c r="C136" s="166"/>
      <c r="D136" s="113" t="s">
        <v>95</v>
      </c>
      <c r="E136" s="101"/>
      <c r="F136" s="102"/>
      <c r="G136" s="111">
        <v>10000</v>
      </c>
      <c r="H136" s="111">
        <v>10000</v>
      </c>
      <c r="I136" s="111">
        <v>10000</v>
      </c>
    </row>
    <row r="137" spans="1:9" ht="31.5" x14ac:dyDescent="0.25">
      <c r="A137" s="167">
        <v>37</v>
      </c>
      <c r="B137" s="168"/>
      <c r="C137" s="169"/>
      <c r="D137" s="113" t="s">
        <v>180</v>
      </c>
      <c r="E137" s="101"/>
      <c r="F137" s="102"/>
      <c r="G137" s="111">
        <v>10000</v>
      </c>
      <c r="H137" s="111">
        <v>10000</v>
      </c>
      <c r="I137" s="111">
        <v>10000</v>
      </c>
    </row>
    <row r="138" spans="1:9" ht="15.75" x14ac:dyDescent="0.25">
      <c r="A138" s="161" t="s">
        <v>146</v>
      </c>
      <c r="B138" s="162"/>
      <c r="C138" s="163"/>
      <c r="D138" s="110" t="s">
        <v>152</v>
      </c>
      <c r="E138" s="101"/>
      <c r="F138" s="102"/>
      <c r="G138" s="111">
        <f>G134-G135</f>
        <v>45000</v>
      </c>
      <c r="H138" s="111">
        <f t="shared" ref="H138:I138" si="21">H134-H135</f>
        <v>45000</v>
      </c>
      <c r="I138" s="111">
        <f t="shared" si="21"/>
        <v>45000</v>
      </c>
    </row>
    <row r="139" spans="1:9" ht="15.75" x14ac:dyDescent="0.25">
      <c r="A139" s="164">
        <v>3</v>
      </c>
      <c r="B139" s="165"/>
      <c r="C139" s="166"/>
      <c r="D139" s="113" t="s">
        <v>95</v>
      </c>
      <c r="E139" s="101"/>
      <c r="F139" s="102"/>
      <c r="G139" s="111">
        <v>45000</v>
      </c>
      <c r="H139" s="111">
        <v>45000</v>
      </c>
      <c r="I139" s="111">
        <v>45000</v>
      </c>
    </row>
    <row r="140" spans="1:9" ht="31.5" x14ac:dyDescent="0.25">
      <c r="A140" s="167">
        <v>37</v>
      </c>
      <c r="B140" s="168"/>
      <c r="C140" s="169"/>
      <c r="D140" s="113" t="s">
        <v>180</v>
      </c>
      <c r="E140" s="101"/>
      <c r="F140" s="102"/>
      <c r="G140" s="111">
        <v>45000</v>
      </c>
      <c r="H140" s="111">
        <v>45000</v>
      </c>
      <c r="I140" s="111">
        <v>45000</v>
      </c>
    </row>
    <row r="141" spans="1:9" ht="31.5" x14ac:dyDescent="0.25">
      <c r="A141" s="173" t="s">
        <v>177</v>
      </c>
      <c r="B141" s="174"/>
      <c r="C141" s="175"/>
      <c r="D141" s="96" t="s">
        <v>181</v>
      </c>
      <c r="E141" s="99"/>
      <c r="F141" s="100"/>
      <c r="G141" s="97">
        <v>25000</v>
      </c>
      <c r="H141" s="97">
        <v>25000</v>
      </c>
      <c r="I141" s="97">
        <v>25000</v>
      </c>
    </row>
    <row r="142" spans="1:9" ht="15.75" x14ac:dyDescent="0.25">
      <c r="A142" s="161" t="s">
        <v>141</v>
      </c>
      <c r="B142" s="162"/>
      <c r="C142" s="163"/>
      <c r="D142" s="110" t="s">
        <v>20</v>
      </c>
      <c r="E142" s="101"/>
      <c r="F142" s="102"/>
      <c r="G142" s="111">
        <v>5000</v>
      </c>
      <c r="H142" s="111">
        <v>5000</v>
      </c>
      <c r="I142" s="111">
        <v>5000</v>
      </c>
    </row>
    <row r="143" spans="1:9" ht="15.75" x14ac:dyDescent="0.25">
      <c r="A143" s="164">
        <v>3</v>
      </c>
      <c r="B143" s="165"/>
      <c r="C143" s="166"/>
      <c r="D143" s="113" t="s">
        <v>95</v>
      </c>
      <c r="E143" s="101"/>
      <c r="F143" s="102"/>
      <c r="G143" s="111">
        <v>5000</v>
      </c>
      <c r="H143" s="111">
        <v>5000</v>
      </c>
      <c r="I143" s="111">
        <v>5000</v>
      </c>
    </row>
    <row r="144" spans="1:9" ht="31.5" x14ac:dyDescent="0.25">
      <c r="A144" s="167">
        <v>37</v>
      </c>
      <c r="B144" s="168"/>
      <c r="C144" s="169"/>
      <c r="D144" s="113" t="s">
        <v>180</v>
      </c>
      <c r="E144" s="101"/>
      <c r="F144" s="102"/>
      <c r="G144" s="111">
        <v>5000</v>
      </c>
      <c r="H144" s="111">
        <v>5000</v>
      </c>
      <c r="I144" s="111">
        <v>5000</v>
      </c>
    </row>
    <row r="145" spans="1:9" ht="15.75" x14ac:dyDescent="0.25">
      <c r="A145" s="161" t="s">
        <v>146</v>
      </c>
      <c r="B145" s="162"/>
      <c r="C145" s="163"/>
      <c r="D145" s="110" t="s">
        <v>152</v>
      </c>
      <c r="E145" s="101"/>
      <c r="F145" s="102"/>
      <c r="G145" s="111">
        <f>G141-G142</f>
        <v>20000</v>
      </c>
      <c r="H145" s="111">
        <f t="shared" ref="H145:I145" si="22">H141-H142</f>
        <v>20000</v>
      </c>
      <c r="I145" s="111">
        <f t="shared" si="22"/>
        <v>20000</v>
      </c>
    </row>
    <row r="146" spans="1:9" ht="15.75" x14ac:dyDescent="0.25">
      <c r="A146" s="164">
        <v>3</v>
      </c>
      <c r="B146" s="165"/>
      <c r="C146" s="166"/>
      <c r="D146" s="113" t="s">
        <v>95</v>
      </c>
      <c r="E146" s="101"/>
      <c r="F146" s="102"/>
      <c r="G146" s="111">
        <v>20000</v>
      </c>
      <c r="H146" s="111">
        <v>20000</v>
      </c>
      <c r="I146" s="111">
        <v>20000</v>
      </c>
    </row>
    <row r="147" spans="1:9" ht="31.5" x14ac:dyDescent="0.25">
      <c r="A147" s="167">
        <v>37</v>
      </c>
      <c r="B147" s="168"/>
      <c r="C147" s="169"/>
      <c r="D147" s="113" t="s">
        <v>180</v>
      </c>
      <c r="E147" s="101"/>
      <c r="F147" s="102"/>
      <c r="G147" s="111">
        <v>20000</v>
      </c>
      <c r="H147" s="111">
        <v>20000</v>
      </c>
      <c r="I147" s="111">
        <v>20000</v>
      </c>
    </row>
    <row r="148" spans="1:9" ht="34.9" customHeight="1" x14ac:dyDescent="0.25">
      <c r="A148" s="173" t="s">
        <v>178</v>
      </c>
      <c r="B148" s="174"/>
      <c r="C148" s="175"/>
      <c r="D148" s="96" t="s">
        <v>182</v>
      </c>
      <c r="E148" s="99"/>
      <c r="F148" s="100"/>
      <c r="G148" s="97">
        <f>SUM(G149)</f>
        <v>15000</v>
      </c>
      <c r="H148" s="97">
        <f t="shared" ref="H148:I148" si="23">SUM(H149)</f>
        <v>15000</v>
      </c>
      <c r="I148" s="97">
        <f t="shared" si="23"/>
        <v>15000</v>
      </c>
    </row>
    <row r="149" spans="1:9" ht="15.75" x14ac:dyDescent="0.25">
      <c r="A149" s="161" t="s">
        <v>146</v>
      </c>
      <c r="B149" s="162"/>
      <c r="C149" s="163"/>
      <c r="D149" s="110" t="s">
        <v>152</v>
      </c>
      <c r="E149" s="101"/>
      <c r="F149" s="102"/>
      <c r="G149" s="111">
        <v>15000</v>
      </c>
      <c r="H149" s="111">
        <v>15000</v>
      </c>
      <c r="I149" s="111">
        <v>15000</v>
      </c>
    </row>
    <row r="150" spans="1:9" ht="15.75" x14ac:dyDescent="0.25">
      <c r="A150" s="164">
        <v>3</v>
      </c>
      <c r="B150" s="165"/>
      <c r="C150" s="166"/>
      <c r="D150" s="113" t="s">
        <v>95</v>
      </c>
      <c r="E150" s="101"/>
      <c r="F150" s="102"/>
      <c r="G150" s="111">
        <v>15000</v>
      </c>
      <c r="H150" s="111">
        <v>15000</v>
      </c>
      <c r="I150" s="111">
        <v>15000</v>
      </c>
    </row>
    <row r="151" spans="1:9" ht="31.5" x14ac:dyDescent="0.25">
      <c r="A151" s="167">
        <v>37</v>
      </c>
      <c r="B151" s="168"/>
      <c r="C151" s="169"/>
      <c r="D151" s="113" t="s">
        <v>180</v>
      </c>
      <c r="E151" s="101"/>
      <c r="F151" s="102"/>
      <c r="G151" s="111">
        <v>15000</v>
      </c>
      <c r="H151" s="111">
        <v>15000</v>
      </c>
      <c r="I151" s="111">
        <v>15000</v>
      </c>
    </row>
    <row r="152" spans="1:9" ht="47.25" x14ac:dyDescent="0.25">
      <c r="A152" s="173" t="s">
        <v>271</v>
      </c>
      <c r="B152" s="174"/>
      <c r="C152" s="175"/>
      <c r="D152" s="96" t="s">
        <v>183</v>
      </c>
      <c r="E152" s="99"/>
      <c r="F152" s="100"/>
      <c r="G152" s="97">
        <f>SUM(G153)</f>
        <v>1500</v>
      </c>
      <c r="H152" s="97">
        <f t="shared" ref="H152:I152" si="24">SUM(H153)</f>
        <v>1500</v>
      </c>
      <c r="I152" s="97">
        <f t="shared" si="24"/>
        <v>1500</v>
      </c>
    </row>
    <row r="153" spans="1:9" ht="15.75" x14ac:dyDescent="0.25">
      <c r="A153" s="161" t="s">
        <v>146</v>
      </c>
      <c r="B153" s="162"/>
      <c r="C153" s="163"/>
      <c r="D153" s="110" t="s">
        <v>152</v>
      </c>
      <c r="E153" s="101"/>
      <c r="F153" s="102"/>
      <c r="G153" s="111">
        <v>1500</v>
      </c>
      <c r="H153" s="111">
        <v>1500</v>
      </c>
      <c r="I153" s="111">
        <v>1500</v>
      </c>
    </row>
    <row r="154" spans="1:9" ht="15.75" x14ac:dyDescent="0.25">
      <c r="A154" s="164">
        <v>3</v>
      </c>
      <c r="B154" s="165"/>
      <c r="C154" s="166"/>
      <c r="D154" s="113" t="s">
        <v>95</v>
      </c>
      <c r="E154" s="101"/>
      <c r="F154" s="102"/>
      <c r="G154" s="111">
        <v>1500</v>
      </c>
      <c r="H154" s="111">
        <v>1500</v>
      </c>
      <c r="I154" s="111">
        <v>1500</v>
      </c>
    </row>
    <row r="155" spans="1:9" ht="31.5" x14ac:dyDescent="0.25">
      <c r="A155" s="167">
        <v>37</v>
      </c>
      <c r="B155" s="168"/>
      <c r="C155" s="169"/>
      <c r="D155" s="113" t="s">
        <v>180</v>
      </c>
      <c r="E155" s="101"/>
      <c r="F155" s="102"/>
      <c r="G155" s="111">
        <v>1500</v>
      </c>
      <c r="H155" s="111">
        <v>1500</v>
      </c>
      <c r="I155" s="111">
        <v>1500</v>
      </c>
    </row>
    <row r="156" spans="1:9" ht="63" x14ac:dyDescent="0.25">
      <c r="A156" s="197" t="s">
        <v>184</v>
      </c>
      <c r="B156" s="198"/>
      <c r="C156" s="199"/>
      <c r="D156" s="94" t="s">
        <v>185</v>
      </c>
      <c r="E156" s="103"/>
      <c r="F156" s="104"/>
      <c r="G156" s="95">
        <f>SUM(G157,G161,G165,G172,G176,G180)</f>
        <v>125000</v>
      </c>
      <c r="H156" s="95">
        <f t="shared" ref="H156:I156" si="25">SUM(H157,H161,H165,H172,H176,H180)</f>
        <v>125000</v>
      </c>
      <c r="I156" s="95">
        <f t="shared" si="25"/>
        <v>125000</v>
      </c>
    </row>
    <row r="157" spans="1:9" ht="47.25" x14ac:dyDescent="0.25">
      <c r="A157" s="185" t="s">
        <v>186</v>
      </c>
      <c r="B157" s="186"/>
      <c r="C157" s="187"/>
      <c r="D157" s="96" t="s">
        <v>187</v>
      </c>
      <c r="E157" s="99"/>
      <c r="F157" s="100"/>
      <c r="G157" s="97">
        <f>SUM(G158)</f>
        <v>10000</v>
      </c>
      <c r="H157" s="97">
        <f t="shared" ref="H157:I157" si="26">SUM(H158)</f>
        <v>10000</v>
      </c>
      <c r="I157" s="97">
        <f t="shared" si="26"/>
        <v>10000</v>
      </c>
    </row>
    <row r="158" spans="1:9" ht="15.75" x14ac:dyDescent="0.25">
      <c r="A158" s="161" t="s">
        <v>146</v>
      </c>
      <c r="B158" s="162"/>
      <c r="C158" s="163"/>
      <c r="D158" s="110" t="s">
        <v>152</v>
      </c>
      <c r="E158" s="101"/>
      <c r="F158" s="102"/>
      <c r="G158" s="111">
        <v>10000</v>
      </c>
      <c r="H158" s="111">
        <v>10000</v>
      </c>
      <c r="I158" s="111">
        <v>10000</v>
      </c>
    </row>
    <row r="159" spans="1:9" ht="15.75" x14ac:dyDescent="0.25">
      <c r="A159" s="164">
        <v>3</v>
      </c>
      <c r="B159" s="165"/>
      <c r="C159" s="166"/>
      <c r="D159" s="113" t="s">
        <v>95</v>
      </c>
      <c r="E159" s="101"/>
      <c r="F159" s="102"/>
      <c r="G159" s="111">
        <v>10000</v>
      </c>
      <c r="H159" s="111">
        <v>10000</v>
      </c>
      <c r="I159" s="111">
        <v>10000</v>
      </c>
    </row>
    <row r="160" spans="1:9" ht="15.75" x14ac:dyDescent="0.25">
      <c r="A160" s="167">
        <v>31</v>
      </c>
      <c r="B160" s="168"/>
      <c r="C160" s="169"/>
      <c r="D160" s="113" t="s">
        <v>91</v>
      </c>
      <c r="E160" s="101"/>
      <c r="F160" s="102"/>
      <c r="G160" s="111">
        <v>10000</v>
      </c>
      <c r="H160" s="111">
        <v>10000</v>
      </c>
      <c r="I160" s="111">
        <v>10000</v>
      </c>
    </row>
    <row r="161" spans="1:9" ht="31.5" x14ac:dyDescent="0.25">
      <c r="A161" s="173" t="s">
        <v>188</v>
      </c>
      <c r="B161" s="174"/>
      <c r="C161" s="175"/>
      <c r="D161" s="96" t="s">
        <v>189</v>
      </c>
      <c r="E161" s="99"/>
      <c r="F161" s="100"/>
      <c r="G161" s="97">
        <f>SUM(G162)</f>
        <v>10000</v>
      </c>
      <c r="H161" s="97">
        <f t="shared" ref="H161:I161" si="27">SUM(H162)</f>
        <v>10000</v>
      </c>
      <c r="I161" s="97">
        <f t="shared" si="27"/>
        <v>10000</v>
      </c>
    </row>
    <row r="162" spans="1:9" ht="15.75" x14ac:dyDescent="0.25">
      <c r="A162" s="161" t="s">
        <v>146</v>
      </c>
      <c r="B162" s="162"/>
      <c r="C162" s="163"/>
      <c r="D162" s="110" t="s">
        <v>152</v>
      </c>
      <c r="E162" s="101"/>
      <c r="F162" s="102"/>
      <c r="G162" s="111">
        <v>10000</v>
      </c>
      <c r="H162" s="111">
        <v>10000</v>
      </c>
      <c r="I162" s="111">
        <v>10000</v>
      </c>
    </row>
    <row r="163" spans="1:9" ht="15.75" x14ac:dyDescent="0.25">
      <c r="A163" s="164">
        <v>3</v>
      </c>
      <c r="B163" s="165"/>
      <c r="C163" s="166"/>
      <c r="D163" s="113" t="s">
        <v>95</v>
      </c>
      <c r="E163" s="101"/>
      <c r="F163" s="102"/>
      <c r="G163" s="111">
        <v>10000</v>
      </c>
      <c r="H163" s="111">
        <v>10000</v>
      </c>
      <c r="I163" s="111">
        <v>10000</v>
      </c>
    </row>
    <row r="164" spans="1:9" ht="15.75" x14ac:dyDescent="0.25">
      <c r="A164" s="167">
        <v>32</v>
      </c>
      <c r="B164" s="168"/>
      <c r="C164" s="169"/>
      <c r="D164" s="113" t="s">
        <v>103</v>
      </c>
      <c r="E164" s="101"/>
      <c r="F164" s="102"/>
      <c r="G164" s="111">
        <v>10000</v>
      </c>
      <c r="H164" s="111">
        <v>10000</v>
      </c>
      <c r="I164" s="111">
        <v>10000</v>
      </c>
    </row>
    <row r="165" spans="1:9" ht="31.5" x14ac:dyDescent="0.25">
      <c r="A165" s="173" t="s">
        <v>190</v>
      </c>
      <c r="B165" s="174"/>
      <c r="C165" s="175"/>
      <c r="D165" s="96" t="s">
        <v>191</v>
      </c>
      <c r="E165" s="99"/>
      <c r="F165" s="100"/>
      <c r="G165" s="97">
        <v>50000</v>
      </c>
      <c r="H165" s="97">
        <v>50000</v>
      </c>
      <c r="I165" s="97">
        <v>50000</v>
      </c>
    </row>
    <row r="166" spans="1:9" ht="15.75" x14ac:dyDescent="0.25">
      <c r="A166" s="170" t="s">
        <v>141</v>
      </c>
      <c r="B166" s="171"/>
      <c r="C166" s="172"/>
      <c r="D166" s="110" t="s">
        <v>20</v>
      </c>
      <c r="E166" s="101"/>
      <c r="F166" s="102"/>
      <c r="G166" s="111">
        <v>10000</v>
      </c>
      <c r="H166" s="111">
        <v>10000</v>
      </c>
      <c r="I166" s="111">
        <v>10000</v>
      </c>
    </row>
    <row r="167" spans="1:9" ht="15.75" x14ac:dyDescent="0.25">
      <c r="A167" s="164">
        <v>3</v>
      </c>
      <c r="B167" s="165"/>
      <c r="C167" s="166"/>
      <c r="D167" s="113" t="s">
        <v>95</v>
      </c>
      <c r="E167" s="101"/>
      <c r="F167" s="102"/>
      <c r="G167" s="111">
        <v>10000</v>
      </c>
      <c r="H167" s="111">
        <v>10000</v>
      </c>
      <c r="I167" s="111">
        <v>10000</v>
      </c>
    </row>
    <row r="168" spans="1:9" ht="15.75" x14ac:dyDescent="0.25">
      <c r="A168" s="167">
        <v>32</v>
      </c>
      <c r="B168" s="168"/>
      <c r="C168" s="169"/>
      <c r="D168" s="113" t="s">
        <v>103</v>
      </c>
      <c r="E168" s="101"/>
      <c r="F168" s="102"/>
      <c r="G168" s="111">
        <v>10000</v>
      </c>
      <c r="H168" s="111">
        <v>10000</v>
      </c>
      <c r="I168" s="111">
        <v>10000</v>
      </c>
    </row>
    <row r="169" spans="1:9" ht="15.75" x14ac:dyDescent="0.25">
      <c r="A169" s="170" t="s">
        <v>146</v>
      </c>
      <c r="B169" s="171"/>
      <c r="C169" s="172"/>
      <c r="D169" s="110" t="s">
        <v>147</v>
      </c>
      <c r="E169" s="101"/>
      <c r="F169" s="102"/>
      <c r="G169" s="111">
        <f>G165-G166</f>
        <v>40000</v>
      </c>
      <c r="H169" s="111">
        <f t="shared" ref="H169:I169" si="28">H165-H166</f>
        <v>40000</v>
      </c>
      <c r="I169" s="111">
        <f t="shared" si="28"/>
        <v>40000</v>
      </c>
    </row>
    <row r="170" spans="1:9" ht="15.75" x14ac:dyDescent="0.25">
      <c r="A170" s="164">
        <v>3</v>
      </c>
      <c r="B170" s="165"/>
      <c r="C170" s="166"/>
      <c r="D170" s="113" t="s">
        <v>95</v>
      </c>
      <c r="E170" s="101"/>
      <c r="F170" s="102"/>
      <c r="G170" s="111">
        <v>40000</v>
      </c>
      <c r="H170" s="111">
        <v>40000</v>
      </c>
      <c r="I170" s="111">
        <v>40000</v>
      </c>
    </row>
    <row r="171" spans="1:9" ht="15.75" x14ac:dyDescent="0.25">
      <c r="A171" s="167">
        <v>32</v>
      </c>
      <c r="B171" s="168"/>
      <c r="C171" s="169"/>
      <c r="D171" s="113" t="s">
        <v>103</v>
      </c>
      <c r="E171" s="101"/>
      <c r="F171" s="102"/>
      <c r="G171" s="111">
        <v>40000</v>
      </c>
      <c r="H171" s="111">
        <v>40000</v>
      </c>
      <c r="I171" s="111">
        <v>40000</v>
      </c>
    </row>
    <row r="172" spans="1:9" ht="47.25" x14ac:dyDescent="0.25">
      <c r="A172" s="173" t="s">
        <v>192</v>
      </c>
      <c r="B172" s="174"/>
      <c r="C172" s="175"/>
      <c r="D172" s="96" t="s">
        <v>193</v>
      </c>
      <c r="E172" s="99"/>
      <c r="F172" s="100"/>
      <c r="G172" s="97">
        <f>SUM(G173)</f>
        <v>10000</v>
      </c>
      <c r="H172" s="97">
        <f t="shared" ref="H172:I172" si="29">SUM(H173)</f>
        <v>10000</v>
      </c>
      <c r="I172" s="97">
        <f t="shared" si="29"/>
        <v>10000</v>
      </c>
    </row>
    <row r="173" spans="1:9" ht="14.45" customHeight="1" x14ac:dyDescent="0.25">
      <c r="A173" s="170" t="s">
        <v>146</v>
      </c>
      <c r="B173" s="171"/>
      <c r="C173" s="172"/>
      <c r="D173" s="110" t="s">
        <v>152</v>
      </c>
      <c r="E173" s="101"/>
      <c r="F173" s="102"/>
      <c r="G173" s="111">
        <v>10000</v>
      </c>
      <c r="H173" s="111">
        <v>10000</v>
      </c>
      <c r="I173" s="111">
        <v>10000</v>
      </c>
    </row>
    <row r="174" spans="1:9" ht="15.75" x14ac:dyDescent="0.25">
      <c r="A174" s="164">
        <v>3</v>
      </c>
      <c r="B174" s="165"/>
      <c r="C174" s="166"/>
      <c r="D174" s="113" t="s">
        <v>95</v>
      </c>
      <c r="E174" s="101"/>
      <c r="F174" s="102"/>
      <c r="G174" s="111">
        <v>10000</v>
      </c>
      <c r="H174" s="111">
        <v>10000</v>
      </c>
      <c r="I174" s="111">
        <v>10000</v>
      </c>
    </row>
    <row r="175" spans="1:9" ht="15.75" x14ac:dyDescent="0.25">
      <c r="A175" s="167">
        <v>32</v>
      </c>
      <c r="B175" s="168"/>
      <c r="C175" s="169"/>
      <c r="D175" s="113" t="s">
        <v>103</v>
      </c>
      <c r="E175" s="101"/>
      <c r="F175" s="102"/>
      <c r="G175" s="111">
        <v>10000</v>
      </c>
      <c r="H175" s="111">
        <v>10000</v>
      </c>
      <c r="I175" s="111">
        <v>10000</v>
      </c>
    </row>
    <row r="176" spans="1:9" ht="32.450000000000003" customHeight="1" x14ac:dyDescent="0.25">
      <c r="A176" s="173" t="s">
        <v>194</v>
      </c>
      <c r="B176" s="174"/>
      <c r="C176" s="175"/>
      <c r="D176" s="96" t="s">
        <v>195</v>
      </c>
      <c r="E176" s="99"/>
      <c r="F176" s="100"/>
      <c r="G176" s="97">
        <f>SUM(G177)</f>
        <v>5000</v>
      </c>
      <c r="H176" s="97">
        <f t="shared" ref="H176:I176" si="30">SUM(H177)</f>
        <v>5000</v>
      </c>
      <c r="I176" s="97">
        <f t="shared" si="30"/>
        <v>5000</v>
      </c>
    </row>
    <row r="177" spans="1:12" ht="15.75" x14ac:dyDescent="0.25">
      <c r="A177" s="170" t="s">
        <v>146</v>
      </c>
      <c r="B177" s="171"/>
      <c r="C177" s="172"/>
      <c r="D177" s="110" t="s">
        <v>152</v>
      </c>
      <c r="E177" s="101"/>
      <c r="F177" s="102"/>
      <c r="G177" s="111">
        <v>5000</v>
      </c>
      <c r="H177" s="111">
        <v>5000</v>
      </c>
      <c r="I177" s="111">
        <v>5000</v>
      </c>
    </row>
    <row r="178" spans="1:12" ht="15.75" x14ac:dyDescent="0.25">
      <c r="A178" s="164">
        <v>3</v>
      </c>
      <c r="B178" s="165"/>
      <c r="C178" s="166"/>
      <c r="D178" s="113" t="s">
        <v>95</v>
      </c>
      <c r="E178" s="101"/>
      <c r="F178" s="102"/>
      <c r="G178" s="111">
        <v>5000</v>
      </c>
      <c r="H178" s="111">
        <v>5000</v>
      </c>
      <c r="I178" s="111">
        <v>5000</v>
      </c>
    </row>
    <row r="179" spans="1:12" ht="15.75" x14ac:dyDescent="0.25">
      <c r="A179" s="167">
        <v>32</v>
      </c>
      <c r="B179" s="168"/>
      <c r="C179" s="169"/>
      <c r="D179" s="113" t="s">
        <v>108</v>
      </c>
      <c r="E179" s="101"/>
      <c r="F179" s="102"/>
      <c r="G179" s="111">
        <v>5000</v>
      </c>
      <c r="H179" s="111">
        <v>5000</v>
      </c>
      <c r="I179" s="111">
        <v>5000</v>
      </c>
    </row>
    <row r="180" spans="1:12" ht="31.5" x14ac:dyDescent="0.25">
      <c r="A180" s="173" t="s">
        <v>196</v>
      </c>
      <c r="B180" s="174"/>
      <c r="C180" s="175"/>
      <c r="D180" s="96" t="s">
        <v>197</v>
      </c>
      <c r="E180" s="99"/>
      <c r="F180" s="100"/>
      <c r="G180" s="97">
        <v>40000</v>
      </c>
      <c r="H180" s="97">
        <v>40000</v>
      </c>
      <c r="I180" s="97">
        <v>40000</v>
      </c>
    </row>
    <row r="181" spans="1:12" ht="15.75" x14ac:dyDescent="0.25">
      <c r="A181" s="170" t="s">
        <v>141</v>
      </c>
      <c r="B181" s="171"/>
      <c r="C181" s="172"/>
      <c r="D181" s="110" t="s">
        <v>20</v>
      </c>
      <c r="E181" s="101"/>
      <c r="F181" s="102"/>
      <c r="G181" s="111">
        <v>8000</v>
      </c>
      <c r="H181" s="111">
        <v>8000</v>
      </c>
      <c r="I181" s="111">
        <v>8000</v>
      </c>
    </row>
    <row r="182" spans="1:12" ht="15.75" x14ac:dyDescent="0.25">
      <c r="A182" s="164">
        <v>3</v>
      </c>
      <c r="B182" s="165"/>
      <c r="C182" s="166"/>
      <c r="D182" s="113" t="s">
        <v>95</v>
      </c>
      <c r="E182" s="101"/>
      <c r="F182" s="102"/>
      <c r="G182" s="111">
        <v>8000</v>
      </c>
      <c r="H182" s="111">
        <v>8000</v>
      </c>
      <c r="I182" s="111">
        <v>8000</v>
      </c>
    </row>
    <row r="183" spans="1:12" ht="15.75" x14ac:dyDescent="0.25">
      <c r="A183" s="167">
        <v>32</v>
      </c>
      <c r="B183" s="168"/>
      <c r="C183" s="169"/>
      <c r="D183" s="113" t="s">
        <v>108</v>
      </c>
      <c r="E183" s="101"/>
      <c r="F183" s="102"/>
      <c r="G183" s="111">
        <v>8000</v>
      </c>
      <c r="H183" s="111">
        <v>8000</v>
      </c>
      <c r="I183" s="111">
        <v>8000</v>
      </c>
    </row>
    <row r="184" spans="1:12" ht="15.75" x14ac:dyDescent="0.25">
      <c r="A184" s="170" t="s">
        <v>146</v>
      </c>
      <c r="B184" s="171"/>
      <c r="C184" s="172"/>
      <c r="D184" s="110" t="s">
        <v>147</v>
      </c>
      <c r="E184" s="101"/>
      <c r="F184" s="102"/>
      <c r="G184" s="111">
        <f>G180-G181</f>
        <v>32000</v>
      </c>
      <c r="H184" s="111">
        <f t="shared" ref="H184:I184" si="31">H180-H181</f>
        <v>32000</v>
      </c>
      <c r="I184" s="111">
        <f t="shared" si="31"/>
        <v>32000</v>
      </c>
    </row>
    <row r="185" spans="1:12" ht="15.75" x14ac:dyDescent="0.25">
      <c r="A185" s="164">
        <v>3</v>
      </c>
      <c r="B185" s="165"/>
      <c r="C185" s="166"/>
      <c r="D185" s="113" t="s">
        <v>95</v>
      </c>
      <c r="E185" s="101"/>
      <c r="F185" s="102"/>
      <c r="G185" s="111">
        <v>32000</v>
      </c>
      <c r="H185" s="111">
        <v>32000</v>
      </c>
      <c r="I185" s="111">
        <v>32000</v>
      </c>
    </row>
    <row r="186" spans="1:12" ht="15.75" x14ac:dyDescent="0.25">
      <c r="A186" s="167">
        <v>32</v>
      </c>
      <c r="B186" s="168"/>
      <c r="C186" s="169"/>
      <c r="D186" s="113" t="s">
        <v>108</v>
      </c>
      <c r="E186" s="101"/>
      <c r="F186" s="102"/>
      <c r="G186" s="111">
        <v>32000</v>
      </c>
      <c r="H186" s="111">
        <v>32000</v>
      </c>
      <c r="I186" s="111">
        <v>32000</v>
      </c>
    </row>
    <row r="187" spans="1:12" ht="47.25" x14ac:dyDescent="0.25">
      <c r="A187" s="177" t="s">
        <v>198</v>
      </c>
      <c r="B187" s="178"/>
      <c r="C187" s="179"/>
      <c r="D187" s="94" t="s">
        <v>138</v>
      </c>
      <c r="E187" s="103"/>
      <c r="F187" s="104"/>
      <c r="G187" s="95">
        <f>SUM(G188,G195,G202,G209,G216,G223,G230,G237,G244,G251,G258,G265,G272,G286)</f>
        <v>1205000</v>
      </c>
      <c r="H187" s="95">
        <f>SUM(H188,H195,H202,H209,H216,H223,H230,H237,H244,H251,H258,H265,H272,H286)</f>
        <v>1005000</v>
      </c>
      <c r="I187" s="95">
        <f>SUM(I188,I195,I202,I209,I216,I223,I230,I237,I244,I251,I258,I265,I272,I286)</f>
        <v>905000</v>
      </c>
    </row>
    <row r="188" spans="1:12" ht="47.25" x14ac:dyDescent="0.25">
      <c r="A188" s="173" t="s">
        <v>199</v>
      </c>
      <c r="B188" s="174"/>
      <c r="C188" s="175"/>
      <c r="D188" s="96" t="s">
        <v>200</v>
      </c>
      <c r="E188" s="99"/>
      <c r="F188" s="100"/>
      <c r="G188" s="97">
        <v>150000</v>
      </c>
      <c r="H188" s="97">
        <v>150000</v>
      </c>
      <c r="I188" s="97">
        <v>150000</v>
      </c>
    </row>
    <row r="189" spans="1:12" ht="15.75" x14ac:dyDescent="0.25">
      <c r="A189" s="170" t="s">
        <v>141</v>
      </c>
      <c r="B189" s="171"/>
      <c r="C189" s="172"/>
      <c r="D189" s="110" t="s">
        <v>20</v>
      </c>
      <c r="E189" s="101"/>
      <c r="F189" s="102"/>
      <c r="G189" s="111">
        <v>7500</v>
      </c>
      <c r="H189" s="111">
        <v>7500</v>
      </c>
      <c r="I189" s="111">
        <v>7500</v>
      </c>
    </row>
    <row r="190" spans="1:12" ht="31.5" x14ac:dyDescent="0.25">
      <c r="A190" s="164">
        <v>4</v>
      </c>
      <c r="B190" s="165"/>
      <c r="C190" s="166"/>
      <c r="D190" s="113" t="s">
        <v>139</v>
      </c>
      <c r="E190" s="101"/>
      <c r="F190" s="102"/>
      <c r="G190" s="111">
        <v>7500</v>
      </c>
      <c r="H190" s="111">
        <v>7500</v>
      </c>
      <c r="I190" s="111">
        <v>7500</v>
      </c>
      <c r="K190" s="59"/>
      <c r="L190" s="59"/>
    </row>
    <row r="191" spans="1:12" ht="47.25" x14ac:dyDescent="0.25">
      <c r="A191" s="167">
        <v>42</v>
      </c>
      <c r="B191" s="168"/>
      <c r="C191" s="169"/>
      <c r="D191" s="113" t="s">
        <v>49</v>
      </c>
      <c r="E191" s="101"/>
      <c r="F191" s="102"/>
      <c r="G191" s="111">
        <v>7500</v>
      </c>
      <c r="H191" s="111">
        <v>7500</v>
      </c>
      <c r="I191" s="111">
        <v>7500</v>
      </c>
      <c r="K191" s="59"/>
      <c r="L191" s="59"/>
    </row>
    <row r="192" spans="1:12" ht="15.75" x14ac:dyDescent="0.25">
      <c r="A192" s="170" t="s">
        <v>146</v>
      </c>
      <c r="B192" s="171"/>
      <c r="C192" s="172"/>
      <c r="D192" s="110" t="s">
        <v>147</v>
      </c>
      <c r="E192" s="101"/>
      <c r="F192" s="102"/>
      <c r="G192" s="111">
        <f>SUM(G188-G189)</f>
        <v>142500</v>
      </c>
      <c r="H192" s="111">
        <f t="shared" ref="H192:I192" si="32">SUM(H188-H189)</f>
        <v>142500</v>
      </c>
      <c r="I192" s="111">
        <f t="shared" si="32"/>
        <v>142500</v>
      </c>
    </row>
    <row r="193" spans="1:12" ht="31.5" x14ac:dyDescent="0.25">
      <c r="A193" s="164">
        <v>4</v>
      </c>
      <c r="B193" s="165"/>
      <c r="C193" s="166"/>
      <c r="D193" s="113" t="s">
        <v>139</v>
      </c>
      <c r="E193" s="101"/>
      <c r="F193" s="102"/>
      <c r="G193" s="111">
        <v>142500</v>
      </c>
      <c r="H193" s="111">
        <v>142500</v>
      </c>
      <c r="I193" s="111">
        <v>142500</v>
      </c>
    </row>
    <row r="194" spans="1:12" ht="47.25" x14ac:dyDescent="0.25">
      <c r="A194" s="167">
        <v>42</v>
      </c>
      <c r="B194" s="168"/>
      <c r="C194" s="169"/>
      <c r="D194" s="113" t="s">
        <v>49</v>
      </c>
      <c r="E194" s="101"/>
      <c r="F194" s="102"/>
      <c r="G194" s="111">
        <v>142500</v>
      </c>
      <c r="H194" s="111">
        <v>142500</v>
      </c>
      <c r="I194" s="111">
        <v>142500</v>
      </c>
      <c r="K194" s="59"/>
      <c r="L194" s="60"/>
    </row>
    <row r="195" spans="1:12" ht="15.75" x14ac:dyDescent="0.25">
      <c r="A195" s="173" t="s">
        <v>201</v>
      </c>
      <c r="B195" s="174"/>
      <c r="C195" s="175"/>
      <c r="D195" s="96" t="s">
        <v>140</v>
      </c>
      <c r="E195" s="99"/>
      <c r="F195" s="100"/>
      <c r="G195" s="97">
        <v>100000</v>
      </c>
      <c r="H195" s="97">
        <v>100000</v>
      </c>
      <c r="I195" s="97">
        <v>100000</v>
      </c>
    </row>
    <row r="196" spans="1:12" ht="15.75" x14ac:dyDescent="0.25">
      <c r="A196" s="170" t="s">
        <v>141</v>
      </c>
      <c r="B196" s="171"/>
      <c r="C196" s="172"/>
      <c r="D196" s="110" t="s">
        <v>20</v>
      </c>
      <c r="E196" s="101"/>
      <c r="F196" s="102"/>
      <c r="G196" s="111">
        <v>15000</v>
      </c>
      <c r="H196" s="111">
        <v>15000</v>
      </c>
      <c r="I196" s="111">
        <v>15000</v>
      </c>
    </row>
    <row r="197" spans="1:12" ht="31.5" x14ac:dyDescent="0.25">
      <c r="A197" s="164">
        <v>4</v>
      </c>
      <c r="B197" s="165"/>
      <c r="C197" s="166"/>
      <c r="D197" s="113" t="s">
        <v>139</v>
      </c>
      <c r="E197" s="101"/>
      <c r="F197" s="102"/>
      <c r="G197" s="111">
        <v>15000</v>
      </c>
      <c r="H197" s="111">
        <v>15000</v>
      </c>
      <c r="I197" s="111">
        <v>15000</v>
      </c>
    </row>
    <row r="198" spans="1:12" ht="47.25" x14ac:dyDescent="0.25">
      <c r="A198" s="167">
        <v>42</v>
      </c>
      <c r="B198" s="168"/>
      <c r="C198" s="169"/>
      <c r="D198" s="113" t="s">
        <v>49</v>
      </c>
      <c r="E198" s="101"/>
      <c r="F198" s="102"/>
      <c r="G198" s="111">
        <v>15000</v>
      </c>
      <c r="H198" s="111">
        <v>15000</v>
      </c>
      <c r="I198" s="111">
        <v>15000</v>
      </c>
    </row>
    <row r="199" spans="1:12" ht="15.75" x14ac:dyDescent="0.25">
      <c r="A199" s="170" t="s">
        <v>146</v>
      </c>
      <c r="B199" s="171"/>
      <c r="C199" s="172"/>
      <c r="D199" s="110" t="s">
        <v>202</v>
      </c>
      <c r="E199" s="101"/>
      <c r="F199" s="102"/>
      <c r="G199" s="111">
        <f>SUM(G195-G196)</f>
        <v>85000</v>
      </c>
      <c r="H199" s="111">
        <f t="shared" ref="H199:I199" si="33">SUM(H195-H196)</f>
        <v>85000</v>
      </c>
      <c r="I199" s="111">
        <f t="shared" si="33"/>
        <v>85000</v>
      </c>
    </row>
    <row r="200" spans="1:12" ht="31.5" x14ac:dyDescent="0.25">
      <c r="A200" s="164">
        <v>4</v>
      </c>
      <c r="B200" s="165"/>
      <c r="C200" s="166"/>
      <c r="D200" s="113" t="s">
        <v>139</v>
      </c>
      <c r="E200" s="101"/>
      <c r="F200" s="102"/>
      <c r="G200" s="111">
        <v>85000</v>
      </c>
      <c r="H200" s="111">
        <v>85000</v>
      </c>
      <c r="I200" s="111">
        <v>85000</v>
      </c>
    </row>
    <row r="201" spans="1:12" ht="47.25" x14ac:dyDescent="0.25">
      <c r="A201" s="167">
        <v>42</v>
      </c>
      <c r="B201" s="168"/>
      <c r="C201" s="169"/>
      <c r="D201" s="113" t="s">
        <v>49</v>
      </c>
      <c r="E201" s="101"/>
      <c r="F201" s="102"/>
      <c r="G201" s="111">
        <v>85000</v>
      </c>
      <c r="H201" s="111">
        <v>85000</v>
      </c>
      <c r="I201" s="111">
        <v>85000</v>
      </c>
    </row>
    <row r="202" spans="1:12" ht="78.75" x14ac:dyDescent="0.25">
      <c r="A202" s="173" t="s">
        <v>203</v>
      </c>
      <c r="B202" s="174"/>
      <c r="C202" s="175"/>
      <c r="D202" s="96" t="s">
        <v>204</v>
      </c>
      <c r="E202" s="99"/>
      <c r="F202" s="100"/>
      <c r="G202" s="97">
        <v>100000</v>
      </c>
      <c r="H202" s="97">
        <v>100000</v>
      </c>
      <c r="I202" s="97">
        <v>100000</v>
      </c>
    </row>
    <row r="203" spans="1:12" ht="15.75" x14ac:dyDescent="0.25">
      <c r="A203" s="170" t="s">
        <v>141</v>
      </c>
      <c r="B203" s="171"/>
      <c r="C203" s="172"/>
      <c r="D203" s="110" t="s">
        <v>20</v>
      </c>
      <c r="E203" s="101"/>
      <c r="F203" s="102"/>
      <c r="G203" s="111">
        <v>20000</v>
      </c>
      <c r="H203" s="111">
        <v>20000</v>
      </c>
      <c r="I203" s="111">
        <v>20000</v>
      </c>
    </row>
    <row r="204" spans="1:12" ht="31.5" x14ac:dyDescent="0.25">
      <c r="A204" s="164">
        <v>4</v>
      </c>
      <c r="B204" s="165"/>
      <c r="C204" s="166"/>
      <c r="D204" s="113" t="s">
        <v>139</v>
      </c>
      <c r="E204" s="101"/>
      <c r="F204" s="102"/>
      <c r="G204" s="111">
        <v>20000</v>
      </c>
      <c r="H204" s="111">
        <v>20000</v>
      </c>
      <c r="I204" s="111">
        <v>20000</v>
      </c>
    </row>
    <row r="205" spans="1:12" ht="47.25" x14ac:dyDescent="0.25">
      <c r="A205" s="167">
        <v>42</v>
      </c>
      <c r="B205" s="168"/>
      <c r="C205" s="169"/>
      <c r="D205" s="113" t="s">
        <v>49</v>
      </c>
      <c r="E205" s="101"/>
      <c r="F205" s="102"/>
      <c r="G205" s="111">
        <v>20000</v>
      </c>
      <c r="H205" s="111">
        <v>20000</v>
      </c>
      <c r="I205" s="111">
        <v>20000</v>
      </c>
    </row>
    <row r="206" spans="1:12" ht="15.75" x14ac:dyDescent="0.25">
      <c r="A206" s="170" t="s">
        <v>146</v>
      </c>
      <c r="B206" s="171"/>
      <c r="C206" s="172"/>
      <c r="D206" s="110" t="s">
        <v>147</v>
      </c>
      <c r="E206" s="101"/>
      <c r="F206" s="102"/>
      <c r="G206" s="111">
        <f>SUM(G202-G203)</f>
        <v>80000</v>
      </c>
      <c r="H206" s="111">
        <f t="shared" ref="H206:I206" si="34">SUM(H202-H203)</f>
        <v>80000</v>
      </c>
      <c r="I206" s="111">
        <f t="shared" si="34"/>
        <v>80000</v>
      </c>
    </row>
    <row r="207" spans="1:12" ht="31.5" x14ac:dyDescent="0.25">
      <c r="A207" s="164">
        <v>4</v>
      </c>
      <c r="B207" s="165"/>
      <c r="C207" s="166"/>
      <c r="D207" s="113" t="s">
        <v>139</v>
      </c>
      <c r="E207" s="101"/>
      <c r="F207" s="102"/>
      <c r="G207" s="111">
        <v>80000</v>
      </c>
      <c r="H207" s="111">
        <v>80000</v>
      </c>
      <c r="I207" s="111">
        <v>80000</v>
      </c>
    </row>
    <row r="208" spans="1:12" ht="47.25" x14ac:dyDescent="0.25">
      <c r="A208" s="167">
        <v>42</v>
      </c>
      <c r="B208" s="168"/>
      <c r="C208" s="169"/>
      <c r="D208" s="113" t="s">
        <v>49</v>
      </c>
      <c r="E208" s="101"/>
      <c r="F208" s="102"/>
      <c r="G208" s="111">
        <v>80000</v>
      </c>
      <c r="H208" s="111">
        <v>80000</v>
      </c>
      <c r="I208" s="111">
        <v>80000</v>
      </c>
    </row>
    <row r="209" spans="1:9" ht="31.5" x14ac:dyDescent="0.25">
      <c r="A209" s="173" t="s">
        <v>206</v>
      </c>
      <c r="B209" s="174"/>
      <c r="C209" s="175"/>
      <c r="D209" s="96" t="s">
        <v>205</v>
      </c>
      <c r="E209" s="99"/>
      <c r="F209" s="100"/>
      <c r="G209" s="97">
        <v>70000</v>
      </c>
      <c r="H209" s="97">
        <v>70000</v>
      </c>
      <c r="I209" s="97">
        <v>70000</v>
      </c>
    </row>
    <row r="210" spans="1:9" ht="15.75" x14ac:dyDescent="0.25">
      <c r="A210" s="170" t="s">
        <v>141</v>
      </c>
      <c r="B210" s="171"/>
      <c r="C210" s="172"/>
      <c r="D210" s="110" t="s">
        <v>20</v>
      </c>
      <c r="E210" s="101"/>
      <c r="F210" s="102"/>
      <c r="G210" s="111">
        <v>10000</v>
      </c>
      <c r="H210" s="111">
        <v>10000</v>
      </c>
      <c r="I210" s="111">
        <v>10000</v>
      </c>
    </row>
    <row r="211" spans="1:9" ht="31.5" x14ac:dyDescent="0.25">
      <c r="A211" s="164">
        <v>4</v>
      </c>
      <c r="B211" s="165"/>
      <c r="C211" s="166"/>
      <c r="D211" s="113" t="s">
        <v>139</v>
      </c>
      <c r="E211" s="101"/>
      <c r="F211" s="102"/>
      <c r="G211" s="111">
        <v>10000</v>
      </c>
      <c r="H211" s="111">
        <v>10000</v>
      </c>
      <c r="I211" s="111">
        <v>10000</v>
      </c>
    </row>
    <row r="212" spans="1:9" ht="47.25" x14ac:dyDescent="0.25">
      <c r="A212" s="167">
        <v>42</v>
      </c>
      <c r="B212" s="168"/>
      <c r="C212" s="169"/>
      <c r="D212" s="113" t="s">
        <v>49</v>
      </c>
      <c r="E212" s="101"/>
      <c r="F212" s="102"/>
      <c r="G212" s="111">
        <v>10000</v>
      </c>
      <c r="H212" s="111">
        <v>10000</v>
      </c>
      <c r="I212" s="111">
        <v>10000</v>
      </c>
    </row>
    <row r="213" spans="1:9" ht="15.75" x14ac:dyDescent="0.25">
      <c r="A213" s="170" t="s">
        <v>146</v>
      </c>
      <c r="B213" s="171"/>
      <c r="C213" s="172"/>
      <c r="D213" s="110" t="s">
        <v>147</v>
      </c>
      <c r="E213" s="101"/>
      <c r="F213" s="102"/>
      <c r="G213" s="111">
        <f>G209-G210</f>
        <v>60000</v>
      </c>
      <c r="H213" s="111">
        <f t="shared" ref="H213:I213" si="35">H209-H210</f>
        <v>60000</v>
      </c>
      <c r="I213" s="111">
        <f t="shared" si="35"/>
        <v>60000</v>
      </c>
    </row>
    <row r="214" spans="1:9" ht="31.5" x14ac:dyDescent="0.25">
      <c r="A214" s="164">
        <v>4</v>
      </c>
      <c r="B214" s="165"/>
      <c r="C214" s="166"/>
      <c r="D214" s="113" t="s">
        <v>139</v>
      </c>
      <c r="E214" s="101"/>
      <c r="F214" s="102"/>
      <c r="G214" s="111">
        <v>60000</v>
      </c>
      <c r="H214" s="111">
        <v>60000</v>
      </c>
      <c r="I214" s="111">
        <v>60000</v>
      </c>
    </row>
    <row r="215" spans="1:9" ht="47.25" x14ac:dyDescent="0.25">
      <c r="A215" s="167">
        <v>42</v>
      </c>
      <c r="B215" s="168"/>
      <c r="C215" s="169"/>
      <c r="D215" s="113" t="s">
        <v>49</v>
      </c>
      <c r="E215" s="101"/>
      <c r="F215" s="102"/>
      <c r="G215" s="111">
        <v>60000</v>
      </c>
      <c r="H215" s="111">
        <v>60000</v>
      </c>
      <c r="I215" s="111">
        <v>60000</v>
      </c>
    </row>
    <row r="216" spans="1:9" ht="63" x14ac:dyDescent="0.25">
      <c r="A216" s="173" t="s">
        <v>207</v>
      </c>
      <c r="B216" s="174"/>
      <c r="C216" s="175"/>
      <c r="D216" s="96" t="s">
        <v>208</v>
      </c>
      <c r="E216" s="99"/>
      <c r="F216" s="100"/>
      <c r="G216" s="97">
        <v>10000</v>
      </c>
      <c r="H216" s="97">
        <v>10000</v>
      </c>
      <c r="I216" s="97">
        <v>10000</v>
      </c>
    </row>
    <row r="217" spans="1:9" ht="15.75" x14ac:dyDescent="0.25">
      <c r="A217" s="170" t="s">
        <v>141</v>
      </c>
      <c r="B217" s="171"/>
      <c r="C217" s="172"/>
      <c r="D217" s="110" t="s">
        <v>20</v>
      </c>
      <c r="E217" s="101"/>
      <c r="F217" s="102"/>
      <c r="G217" s="111">
        <v>5000</v>
      </c>
      <c r="H217" s="111">
        <v>5000</v>
      </c>
      <c r="I217" s="111">
        <v>5000</v>
      </c>
    </row>
    <row r="218" spans="1:9" ht="31.5" x14ac:dyDescent="0.25">
      <c r="A218" s="164">
        <v>4</v>
      </c>
      <c r="B218" s="165"/>
      <c r="C218" s="166"/>
      <c r="D218" s="113" t="s">
        <v>139</v>
      </c>
      <c r="E218" s="101"/>
      <c r="F218" s="102"/>
      <c r="G218" s="111">
        <v>5000</v>
      </c>
      <c r="H218" s="111">
        <v>5000</v>
      </c>
      <c r="I218" s="111">
        <v>5000</v>
      </c>
    </row>
    <row r="219" spans="1:9" ht="47.25" x14ac:dyDescent="0.25">
      <c r="A219" s="167">
        <v>42</v>
      </c>
      <c r="B219" s="168"/>
      <c r="C219" s="169"/>
      <c r="D219" s="113" t="s">
        <v>49</v>
      </c>
      <c r="E219" s="101"/>
      <c r="F219" s="102"/>
      <c r="G219" s="111">
        <v>5000</v>
      </c>
      <c r="H219" s="111">
        <v>5000</v>
      </c>
      <c r="I219" s="111">
        <v>5000</v>
      </c>
    </row>
    <row r="220" spans="1:9" ht="15.75" x14ac:dyDescent="0.25">
      <c r="A220" s="170" t="s">
        <v>146</v>
      </c>
      <c r="B220" s="171"/>
      <c r="C220" s="172"/>
      <c r="D220" s="110" t="s">
        <v>147</v>
      </c>
      <c r="E220" s="101"/>
      <c r="F220" s="102"/>
      <c r="G220" s="111">
        <f>G216-G217</f>
        <v>5000</v>
      </c>
      <c r="H220" s="111">
        <f t="shared" ref="H220:I220" si="36">H216-H217</f>
        <v>5000</v>
      </c>
      <c r="I220" s="111">
        <f t="shared" si="36"/>
        <v>5000</v>
      </c>
    </row>
    <row r="221" spans="1:9" ht="31.5" x14ac:dyDescent="0.25">
      <c r="A221" s="164">
        <v>4</v>
      </c>
      <c r="B221" s="165"/>
      <c r="C221" s="166"/>
      <c r="D221" s="113" t="s">
        <v>139</v>
      </c>
      <c r="E221" s="101"/>
      <c r="F221" s="102"/>
      <c r="G221" s="111">
        <v>5000</v>
      </c>
      <c r="H221" s="111">
        <v>5000</v>
      </c>
      <c r="I221" s="111">
        <v>5000</v>
      </c>
    </row>
    <row r="222" spans="1:9" ht="47.25" x14ac:dyDescent="0.25">
      <c r="A222" s="167">
        <v>42</v>
      </c>
      <c r="B222" s="168"/>
      <c r="C222" s="169"/>
      <c r="D222" s="113" t="s">
        <v>49</v>
      </c>
      <c r="E222" s="101"/>
      <c r="F222" s="102"/>
      <c r="G222" s="111">
        <v>5000</v>
      </c>
      <c r="H222" s="111">
        <v>5000</v>
      </c>
      <c r="I222" s="111">
        <v>5000</v>
      </c>
    </row>
    <row r="223" spans="1:9" ht="31.5" x14ac:dyDescent="0.25">
      <c r="A223" s="173" t="s">
        <v>209</v>
      </c>
      <c r="B223" s="174"/>
      <c r="C223" s="175"/>
      <c r="D223" s="96" t="s">
        <v>210</v>
      </c>
      <c r="E223" s="99"/>
      <c r="F223" s="100"/>
      <c r="G223" s="97">
        <v>10000</v>
      </c>
      <c r="H223" s="97">
        <v>10000</v>
      </c>
      <c r="I223" s="97">
        <v>10000</v>
      </c>
    </row>
    <row r="224" spans="1:9" ht="15.75" x14ac:dyDescent="0.25">
      <c r="A224" s="170" t="s">
        <v>141</v>
      </c>
      <c r="B224" s="171"/>
      <c r="C224" s="172"/>
      <c r="D224" s="110" t="s">
        <v>20</v>
      </c>
      <c r="E224" s="101"/>
      <c r="F224" s="102"/>
      <c r="G224" s="111">
        <v>1000</v>
      </c>
      <c r="H224" s="111">
        <v>1000</v>
      </c>
      <c r="I224" s="111">
        <v>1000</v>
      </c>
    </row>
    <row r="225" spans="1:9" ht="31.5" x14ac:dyDescent="0.25">
      <c r="A225" s="164">
        <v>4</v>
      </c>
      <c r="B225" s="165"/>
      <c r="C225" s="166"/>
      <c r="D225" s="113" t="s">
        <v>139</v>
      </c>
      <c r="E225" s="101"/>
      <c r="F225" s="102"/>
      <c r="G225" s="111">
        <v>1000</v>
      </c>
      <c r="H225" s="111">
        <v>1000</v>
      </c>
      <c r="I225" s="111">
        <v>1000</v>
      </c>
    </row>
    <row r="226" spans="1:9" ht="47.25" x14ac:dyDescent="0.25">
      <c r="A226" s="167">
        <v>42</v>
      </c>
      <c r="B226" s="168"/>
      <c r="C226" s="169"/>
      <c r="D226" s="113" t="s">
        <v>148</v>
      </c>
      <c r="E226" s="101"/>
      <c r="F226" s="102"/>
      <c r="G226" s="111">
        <v>1000</v>
      </c>
      <c r="H226" s="111">
        <v>1000</v>
      </c>
      <c r="I226" s="111">
        <v>1000</v>
      </c>
    </row>
    <row r="227" spans="1:9" ht="15.75" x14ac:dyDescent="0.25">
      <c r="A227" s="170" t="s">
        <v>146</v>
      </c>
      <c r="B227" s="171"/>
      <c r="C227" s="172"/>
      <c r="D227" s="110" t="s">
        <v>147</v>
      </c>
      <c r="E227" s="101"/>
      <c r="F227" s="102"/>
      <c r="G227" s="111">
        <f>SUM(G223-G224)</f>
        <v>9000</v>
      </c>
      <c r="H227" s="111">
        <f t="shared" ref="H227:I227" si="37">SUM(H223-H224)</f>
        <v>9000</v>
      </c>
      <c r="I227" s="111">
        <f t="shared" si="37"/>
        <v>9000</v>
      </c>
    </row>
    <row r="228" spans="1:9" ht="31.5" x14ac:dyDescent="0.25">
      <c r="A228" s="164">
        <v>4</v>
      </c>
      <c r="B228" s="165"/>
      <c r="C228" s="166"/>
      <c r="D228" s="113" t="s">
        <v>139</v>
      </c>
      <c r="E228" s="101"/>
      <c r="F228" s="102"/>
      <c r="G228" s="111">
        <v>9000</v>
      </c>
      <c r="H228" s="111">
        <v>9000</v>
      </c>
      <c r="I228" s="111">
        <v>9000</v>
      </c>
    </row>
    <row r="229" spans="1:9" ht="47.25" x14ac:dyDescent="0.25">
      <c r="A229" s="167">
        <v>42</v>
      </c>
      <c r="B229" s="168"/>
      <c r="C229" s="169"/>
      <c r="D229" s="113" t="s">
        <v>49</v>
      </c>
      <c r="E229" s="101"/>
      <c r="F229" s="102"/>
      <c r="G229" s="111">
        <v>9000</v>
      </c>
      <c r="H229" s="111">
        <v>9000</v>
      </c>
      <c r="I229" s="111">
        <v>9000</v>
      </c>
    </row>
    <row r="230" spans="1:9" ht="47.25" x14ac:dyDescent="0.25">
      <c r="A230" s="173" t="s">
        <v>211</v>
      </c>
      <c r="B230" s="174"/>
      <c r="C230" s="175"/>
      <c r="D230" s="96" t="s">
        <v>212</v>
      </c>
      <c r="E230" s="99"/>
      <c r="F230" s="100"/>
      <c r="G230" s="97">
        <v>10000</v>
      </c>
      <c r="H230" s="97">
        <v>10000</v>
      </c>
      <c r="I230" s="97">
        <v>10000</v>
      </c>
    </row>
    <row r="231" spans="1:9" ht="15.75" x14ac:dyDescent="0.25">
      <c r="A231" s="170" t="s">
        <v>141</v>
      </c>
      <c r="B231" s="171"/>
      <c r="C231" s="172"/>
      <c r="D231" s="110" t="s">
        <v>20</v>
      </c>
      <c r="E231" s="101"/>
      <c r="F231" s="102"/>
      <c r="G231" s="111">
        <v>5000</v>
      </c>
      <c r="H231" s="111">
        <v>5000</v>
      </c>
      <c r="I231" s="111">
        <v>5000</v>
      </c>
    </row>
    <row r="232" spans="1:9" ht="31.5" x14ac:dyDescent="0.25">
      <c r="A232" s="164">
        <v>4</v>
      </c>
      <c r="B232" s="165"/>
      <c r="C232" s="166"/>
      <c r="D232" s="113" t="s">
        <v>139</v>
      </c>
      <c r="E232" s="101"/>
      <c r="F232" s="102"/>
      <c r="G232" s="111">
        <v>5000</v>
      </c>
      <c r="H232" s="111">
        <v>5000</v>
      </c>
      <c r="I232" s="111">
        <v>5000</v>
      </c>
    </row>
    <row r="233" spans="1:9" ht="47.25" x14ac:dyDescent="0.25">
      <c r="A233" s="167">
        <v>42</v>
      </c>
      <c r="B233" s="168"/>
      <c r="C233" s="169"/>
      <c r="D233" s="113" t="s">
        <v>49</v>
      </c>
      <c r="E233" s="101"/>
      <c r="F233" s="102"/>
      <c r="G233" s="111">
        <v>5000</v>
      </c>
      <c r="H233" s="111">
        <v>5000</v>
      </c>
      <c r="I233" s="111">
        <v>5000</v>
      </c>
    </row>
    <row r="234" spans="1:9" ht="15.75" x14ac:dyDescent="0.25">
      <c r="A234" s="170" t="s">
        <v>146</v>
      </c>
      <c r="B234" s="171"/>
      <c r="C234" s="172"/>
      <c r="D234" s="110" t="s">
        <v>147</v>
      </c>
      <c r="E234" s="101"/>
      <c r="F234" s="102"/>
      <c r="G234" s="111">
        <f>G230-G231</f>
        <v>5000</v>
      </c>
      <c r="H234" s="111">
        <f t="shared" ref="H234:I234" si="38">H230-H231</f>
        <v>5000</v>
      </c>
      <c r="I234" s="111">
        <f t="shared" si="38"/>
        <v>5000</v>
      </c>
    </row>
    <row r="235" spans="1:9" ht="31.5" x14ac:dyDescent="0.25">
      <c r="A235" s="164">
        <v>4</v>
      </c>
      <c r="B235" s="165"/>
      <c r="C235" s="166"/>
      <c r="D235" s="113" t="s">
        <v>139</v>
      </c>
      <c r="E235" s="101"/>
      <c r="F235" s="102"/>
      <c r="G235" s="111">
        <v>5000</v>
      </c>
      <c r="H235" s="111">
        <v>5000</v>
      </c>
      <c r="I235" s="111">
        <v>5000</v>
      </c>
    </row>
    <row r="236" spans="1:9" ht="47.25" x14ac:dyDescent="0.25">
      <c r="A236" s="167">
        <v>42</v>
      </c>
      <c r="B236" s="168"/>
      <c r="C236" s="169"/>
      <c r="D236" s="113" t="s">
        <v>148</v>
      </c>
      <c r="E236" s="101"/>
      <c r="F236" s="102"/>
      <c r="G236" s="111">
        <v>5000</v>
      </c>
      <c r="H236" s="111">
        <v>5000</v>
      </c>
      <c r="I236" s="111">
        <v>5000</v>
      </c>
    </row>
    <row r="237" spans="1:9" ht="15.75" x14ac:dyDescent="0.25">
      <c r="A237" s="173" t="s">
        <v>213</v>
      </c>
      <c r="B237" s="174"/>
      <c r="C237" s="175"/>
      <c r="D237" s="96" t="s">
        <v>214</v>
      </c>
      <c r="E237" s="99"/>
      <c r="F237" s="100"/>
      <c r="G237" s="97">
        <v>20000</v>
      </c>
      <c r="H237" s="97">
        <v>20000</v>
      </c>
      <c r="I237" s="97">
        <v>20000</v>
      </c>
    </row>
    <row r="238" spans="1:9" ht="15.75" x14ac:dyDescent="0.25">
      <c r="A238" s="170" t="s">
        <v>141</v>
      </c>
      <c r="B238" s="171"/>
      <c r="C238" s="172"/>
      <c r="D238" s="110" t="s">
        <v>20</v>
      </c>
      <c r="E238" s="101"/>
      <c r="F238" s="102"/>
      <c r="G238" s="111">
        <v>5000</v>
      </c>
      <c r="H238" s="111">
        <v>5000</v>
      </c>
      <c r="I238" s="111">
        <v>5000</v>
      </c>
    </row>
    <row r="239" spans="1:9" ht="25.5" customHeight="1" x14ac:dyDescent="0.25">
      <c r="A239" s="164">
        <v>4</v>
      </c>
      <c r="B239" s="165"/>
      <c r="C239" s="166"/>
      <c r="D239" s="113" t="s">
        <v>139</v>
      </c>
      <c r="E239" s="101"/>
      <c r="F239" s="102"/>
      <c r="G239" s="111">
        <v>5000</v>
      </c>
      <c r="H239" s="111">
        <v>5000</v>
      </c>
      <c r="I239" s="111">
        <v>5000</v>
      </c>
    </row>
    <row r="240" spans="1:9" ht="25.5" customHeight="1" x14ac:dyDescent="0.25">
      <c r="A240" s="167">
        <v>42</v>
      </c>
      <c r="B240" s="168"/>
      <c r="C240" s="169"/>
      <c r="D240" s="113" t="s">
        <v>49</v>
      </c>
      <c r="E240" s="101"/>
      <c r="F240" s="102"/>
      <c r="G240" s="111">
        <v>5000</v>
      </c>
      <c r="H240" s="111">
        <v>5000</v>
      </c>
      <c r="I240" s="111">
        <v>5000</v>
      </c>
    </row>
    <row r="241" spans="1:9" ht="15.75" x14ac:dyDescent="0.25">
      <c r="A241" s="170" t="s">
        <v>146</v>
      </c>
      <c r="B241" s="171"/>
      <c r="C241" s="172"/>
      <c r="D241" s="110" t="s">
        <v>152</v>
      </c>
      <c r="E241" s="101"/>
      <c r="F241" s="102"/>
      <c r="G241" s="111">
        <f>G237-G238</f>
        <v>15000</v>
      </c>
      <c r="H241" s="111">
        <f t="shared" ref="H241:I241" si="39">H237-H238</f>
        <v>15000</v>
      </c>
      <c r="I241" s="111">
        <f t="shared" si="39"/>
        <v>15000</v>
      </c>
    </row>
    <row r="242" spans="1:9" ht="31.5" x14ac:dyDescent="0.25">
      <c r="A242" s="164">
        <v>4</v>
      </c>
      <c r="B242" s="165"/>
      <c r="C242" s="166"/>
      <c r="D242" s="113" t="s">
        <v>139</v>
      </c>
      <c r="E242" s="101"/>
      <c r="F242" s="102"/>
      <c r="G242" s="111">
        <v>15000</v>
      </c>
      <c r="H242" s="111">
        <v>15000</v>
      </c>
      <c r="I242" s="111">
        <v>15000</v>
      </c>
    </row>
    <row r="243" spans="1:9" ht="47.25" x14ac:dyDescent="0.25">
      <c r="A243" s="167">
        <v>42</v>
      </c>
      <c r="B243" s="168"/>
      <c r="C243" s="169"/>
      <c r="D243" s="113" t="s">
        <v>49</v>
      </c>
      <c r="E243" s="101"/>
      <c r="F243" s="102"/>
      <c r="G243" s="111">
        <v>15000</v>
      </c>
      <c r="H243" s="111">
        <v>15000</v>
      </c>
      <c r="I243" s="111">
        <v>15000</v>
      </c>
    </row>
    <row r="244" spans="1:9" ht="47.25" x14ac:dyDescent="0.25">
      <c r="A244" s="173" t="s">
        <v>215</v>
      </c>
      <c r="B244" s="174"/>
      <c r="C244" s="175"/>
      <c r="D244" s="96" t="s">
        <v>216</v>
      </c>
      <c r="E244" s="99"/>
      <c r="F244" s="100"/>
      <c r="G244" s="97">
        <v>100000</v>
      </c>
      <c r="H244" s="97">
        <v>100000</v>
      </c>
      <c r="I244" s="97">
        <v>0</v>
      </c>
    </row>
    <row r="245" spans="1:9" ht="15.75" x14ac:dyDescent="0.25">
      <c r="A245" s="170" t="s">
        <v>149</v>
      </c>
      <c r="B245" s="171"/>
      <c r="C245" s="172"/>
      <c r="D245" s="110" t="s">
        <v>20</v>
      </c>
      <c r="E245" s="101"/>
      <c r="F245" s="102"/>
      <c r="G245" s="111">
        <v>20000</v>
      </c>
      <c r="H245" s="111">
        <v>20000</v>
      </c>
      <c r="I245" s="112">
        <v>0</v>
      </c>
    </row>
    <row r="246" spans="1:9" ht="31.5" x14ac:dyDescent="0.25">
      <c r="A246" s="164">
        <v>4</v>
      </c>
      <c r="B246" s="165"/>
      <c r="C246" s="166"/>
      <c r="D246" s="113" t="s">
        <v>139</v>
      </c>
      <c r="E246" s="101"/>
      <c r="F246" s="102"/>
      <c r="G246" s="111">
        <v>20000</v>
      </c>
      <c r="H246" s="111">
        <v>20000</v>
      </c>
      <c r="I246" s="112">
        <v>0</v>
      </c>
    </row>
    <row r="247" spans="1:9" ht="47.25" x14ac:dyDescent="0.25">
      <c r="A247" s="167">
        <v>42</v>
      </c>
      <c r="B247" s="168"/>
      <c r="C247" s="169"/>
      <c r="D247" s="113" t="s">
        <v>49</v>
      </c>
      <c r="E247" s="101"/>
      <c r="F247" s="102"/>
      <c r="G247" s="111">
        <v>20000</v>
      </c>
      <c r="H247" s="111">
        <v>20000</v>
      </c>
      <c r="I247" s="112">
        <v>0</v>
      </c>
    </row>
    <row r="248" spans="1:9" ht="15.75" x14ac:dyDescent="0.25">
      <c r="A248" s="170" t="s">
        <v>150</v>
      </c>
      <c r="B248" s="171"/>
      <c r="C248" s="172"/>
      <c r="D248" s="110" t="s">
        <v>147</v>
      </c>
      <c r="E248" s="101"/>
      <c r="F248" s="102"/>
      <c r="G248" s="111">
        <f>G244-G245</f>
        <v>80000</v>
      </c>
      <c r="H248" s="111">
        <f>H244-H245</f>
        <v>80000</v>
      </c>
      <c r="I248" s="112">
        <v>0</v>
      </c>
    </row>
    <row r="249" spans="1:9" ht="31.5" x14ac:dyDescent="0.25">
      <c r="A249" s="164">
        <v>4</v>
      </c>
      <c r="B249" s="165"/>
      <c r="C249" s="166"/>
      <c r="D249" s="113" t="s">
        <v>139</v>
      </c>
      <c r="E249" s="101"/>
      <c r="F249" s="102"/>
      <c r="G249" s="111">
        <v>80000</v>
      </c>
      <c r="H249" s="111">
        <v>80000</v>
      </c>
      <c r="I249" s="112">
        <v>0</v>
      </c>
    </row>
    <row r="250" spans="1:9" ht="47.25" x14ac:dyDescent="0.25">
      <c r="A250" s="167">
        <v>42</v>
      </c>
      <c r="B250" s="168"/>
      <c r="C250" s="169"/>
      <c r="D250" s="113" t="s">
        <v>148</v>
      </c>
      <c r="E250" s="101"/>
      <c r="F250" s="102"/>
      <c r="G250" s="111">
        <v>80000</v>
      </c>
      <c r="H250" s="111">
        <v>80000</v>
      </c>
      <c r="I250" s="112">
        <v>0</v>
      </c>
    </row>
    <row r="251" spans="1:9" ht="31.5" x14ac:dyDescent="0.25">
      <c r="A251" s="173" t="s">
        <v>218</v>
      </c>
      <c r="B251" s="174"/>
      <c r="C251" s="175"/>
      <c r="D251" s="96" t="s">
        <v>217</v>
      </c>
      <c r="E251" s="99"/>
      <c r="F251" s="100"/>
      <c r="G251" s="97">
        <v>600000</v>
      </c>
      <c r="H251" s="97">
        <v>400000</v>
      </c>
      <c r="I251" s="97">
        <v>400000</v>
      </c>
    </row>
    <row r="252" spans="1:9" ht="15.75" x14ac:dyDescent="0.25">
      <c r="A252" s="170" t="s">
        <v>141</v>
      </c>
      <c r="B252" s="171"/>
      <c r="C252" s="172"/>
      <c r="D252" s="110" t="s">
        <v>20</v>
      </c>
      <c r="E252" s="101"/>
      <c r="F252" s="102"/>
      <c r="G252" s="111">
        <v>74675</v>
      </c>
      <c r="H252" s="111">
        <v>74675</v>
      </c>
      <c r="I252" s="111">
        <v>94675</v>
      </c>
    </row>
    <row r="253" spans="1:9" ht="31.5" x14ac:dyDescent="0.25">
      <c r="A253" s="164">
        <v>4</v>
      </c>
      <c r="B253" s="165"/>
      <c r="C253" s="166"/>
      <c r="D253" s="113" t="s">
        <v>139</v>
      </c>
      <c r="E253" s="101"/>
      <c r="F253" s="102"/>
      <c r="G253" s="111">
        <v>74675</v>
      </c>
      <c r="H253" s="111">
        <v>74675</v>
      </c>
      <c r="I253" s="111">
        <v>94675</v>
      </c>
    </row>
    <row r="254" spans="1:9" ht="47.25" x14ac:dyDescent="0.25">
      <c r="A254" s="167">
        <v>42</v>
      </c>
      <c r="B254" s="168"/>
      <c r="C254" s="169"/>
      <c r="D254" s="113" t="s">
        <v>49</v>
      </c>
      <c r="E254" s="101"/>
      <c r="F254" s="102"/>
      <c r="G254" s="111">
        <v>74675</v>
      </c>
      <c r="H254" s="111">
        <v>74675</v>
      </c>
      <c r="I254" s="111">
        <v>94675</v>
      </c>
    </row>
    <row r="255" spans="1:9" ht="15.75" x14ac:dyDescent="0.25">
      <c r="A255" s="170" t="s">
        <v>146</v>
      </c>
      <c r="B255" s="171"/>
      <c r="C255" s="172"/>
      <c r="D255" s="110" t="s">
        <v>147</v>
      </c>
      <c r="E255" s="101"/>
      <c r="F255" s="102"/>
      <c r="G255" s="111">
        <f>G251-G252</f>
        <v>525325</v>
      </c>
      <c r="H255" s="111">
        <f t="shared" ref="H255:I255" si="40">H251-H252</f>
        <v>325325</v>
      </c>
      <c r="I255" s="111">
        <f t="shared" si="40"/>
        <v>305325</v>
      </c>
    </row>
    <row r="256" spans="1:9" ht="31.5" x14ac:dyDescent="0.25">
      <c r="A256" s="164">
        <v>4</v>
      </c>
      <c r="B256" s="165"/>
      <c r="C256" s="166"/>
      <c r="D256" s="113" t="s">
        <v>139</v>
      </c>
      <c r="E256" s="101"/>
      <c r="F256" s="102"/>
      <c r="G256" s="111">
        <v>525325</v>
      </c>
      <c r="H256" s="111">
        <v>325325</v>
      </c>
      <c r="I256" s="111">
        <v>305325</v>
      </c>
    </row>
    <row r="257" spans="1:9" ht="47.25" x14ac:dyDescent="0.25">
      <c r="A257" s="167">
        <v>42</v>
      </c>
      <c r="B257" s="168"/>
      <c r="C257" s="169"/>
      <c r="D257" s="113" t="s">
        <v>148</v>
      </c>
      <c r="E257" s="101"/>
      <c r="F257" s="102"/>
      <c r="G257" s="111">
        <v>525325</v>
      </c>
      <c r="H257" s="111">
        <v>325325</v>
      </c>
      <c r="I257" s="111">
        <v>305325</v>
      </c>
    </row>
    <row r="258" spans="1:9" ht="31.5" x14ac:dyDescent="0.25">
      <c r="A258" s="173" t="s">
        <v>219</v>
      </c>
      <c r="B258" s="174"/>
      <c r="C258" s="175"/>
      <c r="D258" s="96" t="s">
        <v>220</v>
      </c>
      <c r="E258" s="99"/>
      <c r="F258" s="100"/>
      <c r="G258" s="97">
        <v>5000</v>
      </c>
      <c r="H258" s="97">
        <v>5000</v>
      </c>
      <c r="I258" s="97">
        <v>5000</v>
      </c>
    </row>
    <row r="259" spans="1:9" ht="15.75" x14ac:dyDescent="0.25">
      <c r="A259" s="170" t="s">
        <v>141</v>
      </c>
      <c r="B259" s="171"/>
      <c r="C259" s="172"/>
      <c r="D259" s="110" t="s">
        <v>151</v>
      </c>
      <c r="E259" s="101"/>
      <c r="F259" s="102"/>
      <c r="G259" s="111">
        <v>1000</v>
      </c>
      <c r="H259" s="111">
        <v>1000</v>
      </c>
      <c r="I259" s="111">
        <v>1000</v>
      </c>
    </row>
    <row r="260" spans="1:9" ht="31.5" x14ac:dyDescent="0.25">
      <c r="A260" s="164">
        <v>4</v>
      </c>
      <c r="B260" s="165"/>
      <c r="C260" s="166"/>
      <c r="D260" s="113" t="s">
        <v>139</v>
      </c>
      <c r="E260" s="101"/>
      <c r="F260" s="102"/>
      <c r="G260" s="111">
        <v>1000</v>
      </c>
      <c r="H260" s="111">
        <v>1000</v>
      </c>
      <c r="I260" s="111">
        <v>1000</v>
      </c>
    </row>
    <row r="261" spans="1:9" ht="47.25" x14ac:dyDescent="0.25">
      <c r="A261" s="167">
        <v>42</v>
      </c>
      <c r="B261" s="168"/>
      <c r="C261" s="169"/>
      <c r="D261" s="113" t="s">
        <v>49</v>
      </c>
      <c r="E261" s="101"/>
      <c r="F261" s="102"/>
      <c r="G261" s="111">
        <v>1000</v>
      </c>
      <c r="H261" s="111">
        <v>1000</v>
      </c>
      <c r="I261" s="111">
        <v>1000</v>
      </c>
    </row>
    <row r="262" spans="1:9" ht="15.75" x14ac:dyDescent="0.25">
      <c r="A262" s="170" t="s">
        <v>146</v>
      </c>
      <c r="B262" s="171"/>
      <c r="C262" s="172"/>
      <c r="D262" s="110" t="s">
        <v>152</v>
      </c>
      <c r="E262" s="101"/>
      <c r="F262" s="102"/>
      <c r="G262" s="111">
        <f>G258-G259</f>
        <v>4000</v>
      </c>
      <c r="H262" s="111">
        <f t="shared" ref="H262:I262" si="41">H258-H259</f>
        <v>4000</v>
      </c>
      <c r="I262" s="111">
        <f t="shared" si="41"/>
        <v>4000</v>
      </c>
    </row>
    <row r="263" spans="1:9" ht="31.5" x14ac:dyDescent="0.25">
      <c r="A263" s="164">
        <v>4</v>
      </c>
      <c r="B263" s="165"/>
      <c r="C263" s="166"/>
      <c r="D263" s="113" t="s">
        <v>139</v>
      </c>
      <c r="E263" s="101"/>
      <c r="F263" s="102"/>
      <c r="G263" s="111">
        <v>4000</v>
      </c>
      <c r="H263" s="111">
        <v>4000</v>
      </c>
      <c r="I263" s="111">
        <v>4000</v>
      </c>
    </row>
    <row r="264" spans="1:9" ht="47.25" x14ac:dyDescent="0.25">
      <c r="A264" s="167">
        <v>42</v>
      </c>
      <c r="B264" s="168"/>
      <c r="C264" s="169"/>
      <c r="D264" s="113" t="s">
        <v>49</v>
      </c>
      <c r="E264" s="101"/>
      <c r="F264" s="102"/>
      <c r="G264" s="111">
        <v>4000</v>
      </c>
      <c r="H264" s="111">
        <v>4000</v>
      </c>
      <c r="I264" s="111">
        <v>4000</v>
      </c>
    </row>
    <row r="265" spans="1:9" ht="15.75" x14ac:dyDescent="0.25">
      <c r="A265" s="173" t="s">
        <v>221</v>
      </c>
      <c r="B265" s="174"/>
      <c r="C265" s="175"/>
      <c r="D265" s="96" t="s">
        <v>222</v>
      </c>
      <c r="E265" s="99"/>
      <c r="F265" s="100"/>
      <c r="G265" s="97">
        <v>10000</v>
      </c>
      <c r="H265" s="97">
        <v>10000</v>
      </c>
      <c r="I265" s="97">
        <v>10000</v>
      </c>
    </row>
    <row r="266" spans="1:9" ht="15.75" x14ac:dyDescent="0.25">
      <c r="A266" s="170" t="s">
        <v>141</v>
      </c>
      <c r="B266" s="171"/>
      <c r="C266" s="172"/>
      <c r="D266" s="110" t="s">
        <v>151</v>
      </c>
      <c r="E266" s="101"/>
      <c r="F266" s="102"/>
      <c r="G266" s="111">
        <v>2000</v>
      </c>
      <c r="H266" s="111">
        <v>2000</v>
      </c>
      <c r="I266" s="111">
        <v>2000</v>
      </c>
    </row>
    <row r="267" spans="1:9" ht="31.5" x14ac:dyDescent="0.25">
      <c r="A267" s="164">
        <v>4</v>
      </c>
      <c r="B267" s="165"/>
      <c r="C267" s="166"/>
      <c r="D267" s="113" t="s">
        <v>139</v>
      </c>
      <c r="E267" s="101"/>
      <c r="F267" s="102"/>
      <c r="G267" s="111">
        <v>2000</v>
      </c>
      <c r="H267" s="111">
        <v>2000</v>
      </c>
      <c r="I267" s="111">
        <v>2000</v>
      </c>
    </row>
    <row r="268" spans="1:9" ht="47.25" x14ac:dyDescent="0.25">
      <c r="A268" s="167">
        <v>42</v>
      </c>
      <c r="B268" s="168"/>
      <c r="C268" s="169"/>
      <c r="D268" s="113" t="s">
        <v>49</v>
      </c>
      <c r="E268" s="101"/>
      <c r="F268" s="102"/>
      <c r="G268" s="111">
        <v>2000</v>
      </c>
      <c r="H268" s="111">
        <v>2000</v>
      </c>
      <c r="I268" s="111">
        <v>2000</v>
      </c>
    </row>
    <row r="269" spans="1:9" ht="15.75" x14ac:dyDescent="0.25">
      <c r="A269" s="170" t="s">
        <v>146</v>
      </c>
      <c r="B269" s="171"/>
      <c r="C269" s="172"/>
      <c r="D269" s="110" t="s">
        <v>152</v>
      </c>
      <c r="E269" s="101"/>
      <c r="F269" s="102"/>
      <c r="G269" s="111">
        <f>SUM(G265-G266)</f>
        <v>8000</v>
      </c>
      <c r="H269" s="111">
        <f t="shared" ref="H269:I269" si="42">SUM(H265-H266)</f>
        <v>8000</v>
      </c>
      <c r="I269" s="111">
        <f t="shared" si="42"/>
        <v>8000</v>
      </c>
    </row>
    <row r="270" spans="1:9" ht="31.5" x14ac:dyDescent="0.25">
      <c r="A270" s="164">
        <v>4</v>
      </c>
      <c r="B270" s="165"/>
      <c r="C270" s="166"/>
      <c r="D270" s="113" t="s">
        <v>139</v>
      </c>
      <c r="E270" s="101"/>
      <c r="F270" s="102"/>
      <c r="G270" s="111">
        <v>8000</v>
      </c>
      <c r="H270" s="111">
        <v>8000</v>
      </c>
      <c r="I270" s="111">
        <v>8000</v>
      </c>
    </row>
    <row r="271" spans="1:9" ht="47.25" x14ac:dyDescent="0.25">
      <c r="A271" s="167">
        <v>42</v>
      </c>
      <c r="B271" s="168"/>
      <c r="C271" s="169"/>
      <c r="D271" s="113" t="s">
        <v>49</v>
      </c>
      <c r="E271" s="101"/>
      <c r="F271" s="102"/>
      <c r="G271" s="111">
        <v>8000</v>
      </c>
      <c r="H271" s="111">
        <v>8000</v>
      </c>
      <c r="I271" s="111">
        <v>8000</v>
      </c>
    </row>
    <row r="272" spans="1:9" ht="75" customHeight="1" x14ac:dyDescent="0.25">
      <c r="A272" s="173" t="s">
        <v>247</v>
      </c>
      <c r="B272" s="174"/>
      <c r="C272" s="175"/>
      <c r="D272" s="96" t="s">
        <v>272</v>
      </c>
      <c r="E272" s="99"/>
      <c r="F272" s="100"/>
      <c r="G272" s="97">
        <v>10000</v>
      </c>
      <c r="H272" s="97">
        <v>10000</v>
      </c>
      <c r="I272" s="97">
        <v>10000</v>
      </c>
    </row>
    <row r="273" spans="1:9" ht="15" customHeight="1" x14ac:dyDescent="0.25">
      <c r="A273" s="170" t="s">
        <v>141</v>
      </c>
      <c r="B273" s="171"/>
      <c r="C273" s="172"/>
      <c r="D273" s="110" t="s">
        <v>151</v>
      </c>
      <c r="E273" s="101"/>
      <c r="F273" s="102"/>
      <c r="G273" s="111">
        <v>2000</v>
      </c>
      <c r="H273" s="111">
        <v>2000</v>
      </c>
      <c r="I273" s="111">
        <v>2000</v>
      </c>
    </row>
    <row r="274" spans="1:9" ht="31.5" x14ac:dyDescent="0.25">
      <c r="A274" s="164">
        <v>4</v>
      </c>
      <c r="B274" s="165"/>
      <c r="C274" s="166"/>
      <c r="D274" s="113" t="s">
        <v>139</v>
      </c>
      <c r="E274" s="101"/>
      <c r="F274" s="102"/>
      <c r="G274" s="111">
        <v>2000</v>
      </c>
      <c r="H274" s="111">
        <v>2000</v>
      </c>
      <c r="I274" s="111">
        <v>2000</v>
      </c>
    </row>
    <row r="275" spans="1:9" ht="47.25" x14ac:dyDescent="0.25">
      <c r="A275" s="167">
        <v>42</v>
      </c>
      <c r="B275" s="168"/>
      <c r="C275" s="169"/>
      <c r="D275" s="113" t="s">
        <v>49</v>
      </c>
      <c r="E275" s="101"/>
      <c r="F275" s="102"/>
      <c r="G275" s="111">
        <v>2000</v>
      </c>
      <c r="H275" s="111">
        <v>2000</v>
      </c>
      <c r="I275" s="111">
        <v>2000</v>
      </c>
    </row>
    <row r="276" spans="1:9" ht="15.75" x14ac:dyDescent="0.25">
      <c r="A276" s="170" t="s">
        <v>146</v>
      </c>
      <c r="B276" s="171"/>
      <c r="C276" s="172"/>
      <c r="D276" s="110" t="s">
        <v>152</v>
      </c>
      <c r="E276" s="101"/>
      <c r="F276" s="102"/>
      <c r="G276" s="111">
        <f>SUM(G272-G273)</f>
        <v>8000</v>
      </c>
      <c r="H276" s="111">
        <f t="shared" ref="H276:I276" si="43">SUM(H272-H273)</f>
        <v>8000</v>
      </c>
      <c r="I276" s="111">
        <f t="shared" si="43"/>
        <v>8000</v>
      </c>
    </row>
    <row r="277" spans="1:9" ht="31.5" x14ac:dyDescent="0.25">
      <c r="A277" s="164">
        <v>4</v>
      </c>
      <c r="B277" s="165"/>
      <c r="C277" s="166"/>
      <c r="D277" s="113" t="s">
        <v>139</v>
      </c>
      <c r="E277" s="101"/>
      <c r="F277" s="102"/>
      <c r="G277" s="111">
        <v>8000</v>
      </c>
      <c r="H277" s="111">
        <v>8000</v>
      </c>
      <c r="I277" s="111">
        <v>8000</v>
      </c>
    </row>
    <row r="278" spans="1:9" ht="47.25" x14ac:dyDescent="0.25">
      <c r="A278" s="167">
        <v>42</v>
      </c>
      <c r="B278" s="168"/>
      <c r="C278" s="169"/>
      <c r="D278" s="113" t="s">
        <v>49</v>
      </c>
      <c r="E278" s="101"/>
      <c r="F278" s="102"/>
      <c r="G278" s="111">
        <v>8000</v>
      </c>
      <c r="H278" s="111">
        <v>8000</v>
      </c>
      <c r="I278" s="111">
        <v>8000</v>
      </c>
    </row>
    <row r="279" spans="1:9" ht="31.5" x14ac:dyDescent="0.25">
      <c r="A279" s="173" t="s">
        <v>248</v>
      </c>
      <c r="B279" s="174"/>
      <c r="C279" s="175"/>
      <c r="D279" s="96" t="s">
        <v>249</v>
      </c>
      <c r="E279" s="99"/>
      <c r="F279" s="100"/>
      <c r="G279" s="97">
        <v>10000</v>
      </c>
      <c r="H279" s="97">
        <v>10000</v>
      </c>
      <c r="I279" s="97">
        <v>10000</v>
      </c>
    </row>
    <row r="280" spans="1:9" ht="15.75" x14ac:dyDescent="0.25">
      <c r="A280" s="170" t="s">
        <v>141</v>
      </c>
      <c r="B280" s="171"/>
      <c r="C280" s="172"/>
      <c r="D280" s="110" t="s">
        <v>151</v>
      </c>
      <c r="E280" s="101"/>
      <c r="F280" s="102"/>
      <c r="G280" s="111">
        <v>2000</v>
      </c>
      <c r="H280" s="111">
        <v>2000</v>
      </c>
      <c r="I280" s="111">
        <v>2000</v>
      </c>
    </row>
    <row r="281" spans="1:9" ht="31.5" x14ac:dyDescent="0.25">
      <c r="A281" s="164">
        <v>4</v>
      </c>
      <c r="B281" s="165"/>
      <c r="C281" s="166"/>
      <c r="D281" s="113" t="s">
        <v>139</v>
      </c>
      <c r="E281" s="101"/>
      <c r="F281" s="102"/>
      <c r="G281" s="111">
        <v>2000</v>
      </c>
      <c r="H281" s="111">
        <v>2000</v>
      </c>
      <c r="I281" s="111">
        <v>2000</v>
      </c>
    </row>
    <row r="282" spans="1:9" ht="47.25" x14ac:dyDescent="0.25">
      <c r="A282" s="167">
        <v>42</v>
      </c>
      <c r="B282" s="168"/>
      <c r="C282" s="169"/>
      <c r="D282" s="113" t="s">
        <v>49</v>
      </c>
      <c r="E282" s="101"/>
      <c r="F282" s="102"/>
      <c r="G282" s="111">
        <v>2000</v>
      </c>
      <c r="H282" s="111">
        <v>2000</v>
      </c>
      <c r="I282" s="111">
        <v>2000</v>
      </c>
    </row>
    <row r="283" spans="1:9" ht="15.75" x14ac:dyDescent="0.25">
      <c r="A283" s="170" t="s">
        <v>146</v>
      </c>
      <c r="B283" s="171"/>
      <c r="C283" s="172"/>
      <c r="D283" s="110" t="s">
        <v>152</v>
      </c>
      <c r="E283" s="101"/>
      <c r="F283" s="102"/>
      <c r="G283" s="111">
        <f>SUM(G279-G280)</f>
        <v>8000</v>
      </c>
      <c r="H283" s="111">
        <f t="shared" ref="H283:I283" si="44">SUM(H279-H280)</f>
        <v>8000</v>
      </c>
      <c r="I283" s="111">
        <f t="shared" si="44"/>
        <v>8000</v>
      </c>
    </row>
    <row r="284" spans="1:9" ht="31.5" x14ac:dyDescent="0.25">
      <c r="A284" s="164">
        <v>4</v>
      </c>
      <c r="B284" s="165"/>
      <c r="C284" s="166"/>
      <c r="D284" s="113" t="s">
        <v>139</v>
      </c>
      <c r="E284" s="101"/>
      <c r="F284" s="102"/>
      <c r="G284" s="111">
        <v>8000</v>
      </c>
      <c r="H284" s="111">
        <v>8000</v>
      </c>
      <c r="I284" s="111">
        <v>8000</v>
      </c>
    </row>
    <row r="285" spans="1:9" ht="47.25" x14ac:dyDescent="0.25">
      <c r="A285" s="167">
        <v>42</v>
      </c>
      <c r="B285" s="168"/>
      <c r="C285" s="169"/>
      <c r="D285" s="113" t="s">
        <v>49</v>
      </c>
      <c r="E285" s="101"/>
      <c r="F285" s="102"/>
      <c r="G285" s="111">
        <v>8000</v>
      </c>
      <c r="H285" s="111">
        <v>8000</v>
      </c>
      <c r="I285" s="111">
        <v>8000</v>
      </c>
    </row>
    <row r="286" spans="1:9" ht="26.45" customHeight="1" x14ac:dyDescent="0.25">
      <c r="A286" s="173" t="s">
        <v>274</v>
      </c>
      <c r="B286" s="174"/>
      <c r="C286" s="175"/>
      <c r="D286" s="96" t="s">
        <v>275</v>
      </c>
      <c r="E286" s="99"/>
      <c r="F286" s="100"/>
      <c r="G286" s="97">
        <v>10000</v>
      </c>
      <c r="H286" s="97">
        <v>10000</v>
      </c>
      <c r="I286" s="97">
        <v>10000</v>
      </c>
    </row>
    <row r="287" spans="1:9" ht="15" customHeight="1" x14ac:dyDescent="0.25">
      <c r="A287" s="170" t="s">
        <v>141</v>
      </c>
      <c r="B287" s="171"/>
      <c r="C287" s="172"/>
      <c r="D287" s="110" t="s">
        <v>151</v>
      </c>
      <c r="E287" s="101"/>
      <c r="F287" s="102"/>
      <c r="G287" s="111">
        <v>2000</v>
      </c>
      <c r="H287" s="111">
        <v>2000</v>
      </c>
      <c r="I287" s="111">
        <v>2000</v>
      </c>
    </row>
    <row r="288" spans="1:9" ht="31.5" x14ac:dyDescent="0.25">
      <c r="A288" s="164">
        <v>4</v>
      </c>
      <c r="B288" s="165"/>
      <c r="C288" s="166"/>
      <c r="D288" s="113" t="s">
        <v>139</v>
      </c>
      <c r="E288" s="101"/>
      <c r="F288" s="102"/>
      <c r="G288" s="111">
        <v>2000</v>
      </c>
      <c r="H288" s="111">
        <v>2000</v>
      </c>
      <c r="I288" s="111">
        <v>2000</v>
      </c>
    </row>
    <row r="289" spans="1:9" ht="47.25" x14ac:dyDescent="0.25">
      <c r="A289" s="167">
        <v>42</v>
      </c>
      <c r="B289" s="168"/>
      <c r="C289" s="169"/>
      <c r="D289" s="113" t="s">
        <v>49</v>
      </c>
      <c r="E289" s="101"/>
      <c r="F289" s="102"/>
      <c r="G289" s="111">
        <v>2000</v>
      </c>
      <c r="H289" s="111">
        <v>2000</v>
      </c>
      <c r="I289" s="111">
        <v>2000</v>
      </c>
    </row>
    <row r="290" spans="1:9" ht="15" customHeight="1" x14ac:dyDescent="0.25">
      <c r="A290" s="170" t="s">
        <v>146</v>
      </c>
      <c r="B290" s="171"/>
      <c r="C290" s="172"/>
      <c r="D290" s="110" t="s">
        <v>152</v>
      </c>
      <c r="E290" s="101"/>
      <c r="F290" s="102"/>
      <c r="G290" s="111">
        <f>SUM(G286-G287)</f>
        <v>8000</v>
      </c>
      <c r="H290" s="111">
        <f t="shared" ref="H290:I290" si="45">SUM(H286-H287)</f>
        <v>8000</v>
      </c>
      <c r="I290" s="111">
        <f t="shared" si="45"/>
        <v>8000</v>
      </c>
    </row>
    <row r="291" spans="1:9" ht="31.5" x14ac:dyDescent="0.25">
      <c r="A291" s="164">
        <v>4</v>
      </c>
      <c r="B291" s="165"/>
      <c r="C291" s="166"/>
      <c r="D291" s="113" t="s">
        <v>139</v>
      </c>
      <c r="E291" s="101"/>
      <c r="F291" s="102"/>
      <c r="G291" s="111">
        <v>8000</v>
      </c>
      <c r="H291" s="111">
        <v>8000</v>
      </c>
      <c r="I291" s="111">
        <v>8000</v>
      </c>
    </row>
    <row r="292" spans="1:9" ht="47.25" x14ac:dyDescent="0.25">
      <c r="A292" s="167">
        <v>42</v>
      </c>
      <c r="B292" s="168"/>
      <c r="C292" s="169"/>
      <c r="D292" s="113" t="s">
        <v>49</v>
      </c>
      <c r="E292" s="101"/>
      <c r="F292" s="102"/>
      <c r="G292" s="111">
        <v>8000</v>
      </c>
      <c r="H292" s="111">
        <v>8000</v>
      </c>
      <c r="I292" s="111">
        <v>8000</v>
      </c>
    </row>
    <row r="293" spans="1:9" ht="31.5" x14ac:dyDescent="0.25">
      <c r="A293" s="177" t="s">
        <v>223</v>
      </c>
      <c r="B293" s="178"/>
      <c r="C293" s="179"/>
      <c r="D293" s="94" t="s">
        <v>224</v>
      </c>
      <c r="E293" s="103"/>
      <c r="F293" s="104"/>
      <c r="G293" s="95">
        <f>SUM(G294,G301)</f>
        <v>12000</v>
      </c>
      <c r="H293" s="95">
        <f t="shared" ref="H293:I293" si="46">SUM(H294,H301)</f>
        <v>12000</v>
      </c>
      <c r="I293" s="95">
        <f t="shared" si="46"/>
        <v>12000</v>
      </c>
    </row>
    <row r="294" spans="1:9" ht="78.75" x14ac:dyDescent="0.25">
      <c r="A294" s="173" t="s">
        <v>225</v>
      </c>
      <c r="B294" s="174"/>
      <c r="C294" s="175"/>
      <c r="D294" s="96" t="s">
        <v>226</v>
      </c>
      <c r="E294" s="99"/>
      <c r="F294" s="100"/>
      <c r="G294" s="97">
        <v>2000</v>
      </c>
      <c r="H294" s="97">
        <v>2000</v>
      </c>
      <c r="I294" s="97">
        <v>2000</v>
      </c>
    </row>
    <row r="295" spans="1:9" ht="15.75" x14ac:dyDescent="0.25">
      <c r="A295" s="170" t="s">
        <v>141</v>
      </c>
      <c r="B295" s="171"/>
      <c r="C295" s="172"/>
      <c r="D295" s="110" t="s">
        <v>151</v>
      </c>
      <c r="E295" s="101"/>
      <c r="F295" s="102"/>
      <c r="G295" s="111">
        <v>1000</v>
      </c>
      <c r="H295" s="111">
        <v>1000</v>
      </c>
      <c r="I295" s="111">
        <v>1000</v>
      </c>
    </row>
    <row r="296" spans="1:9" ht="15.75" x14ac:dyDescent="0.25">
      <c r="A296" s="164">
        <v>3</v>
      </c>
      <c r="B296" s="165"/>
      <c r="C296" s="166"/>
      <c r="D296" s="113" t="s">
        <v>95</v>
      </c>
      <c r="E296" s="101"/>
      <c r="F296" s="102"/>
      <c r="G296" s="111">
        <v>1000</v>
      </c>
      <c r="H296" s="111">
        <v>1000</v>
      </c>
      <c r="I296" s="111">
        <v>1000</v>
      </c>
    </row>
    <row r="297" spans="1:9" ht="15.75" x14ac:dyDescent="0.25">
      <c r="A297" s="167">
        <v>32</v>
      </c>
      <c r="B297" s="168"/>
      <c r="C297" s="169"/>
      <c r="D297" s="113" t="s">
        <v>103</v>
      </c>
      <c r="E297" s="101"/>
      <c r="F297" s="102"/>
      <c r="G297" s="111">
        <v>1000</v>
      </c>
      <c r="H297" s="111">
        <v>1000</v>
      </c>
      <c r="I297" s="111">
        <v>1000</v>
      </c>
    </row>
    <row r="298" spans="1:9" ht="15.75" x14ac:dyDescent="0.25">
      <c r="A298" s="170" t="s">
        <v>146</v>
      </c>
      <c r="B298" s="171"/>
      <c r="C298" s="172"/>
      <c r="D298" s="110" t="s">
        <v>152</v>
      </c>
      <c r="E298" s="101"/>
      <c r="F298" s="102"/>
      <c r="G298" s="111">
        <f>G294-G295</f>
        <v>1000</v>
      </c>
      <c r="H298" s="111">
        <f t="shared" ref="H298:I298" si="47">H294-H295</f>
        <v>1000</v>
      </c>
      <c r="I298" s="111">
        <f t="shared" si="47"/>
        <v>1000</v>
      </c>
    </row>
    <row r="299" spans="1:9" ht="15.75" x14ac:dyDescent="0.25">
      <c r="A299" s="164">
        <v>3</v>
      </c>
      <c r="B299" s="165"/>
      <c r="C299" s="166"/>
      <c r="D299" s="113" t="s">
        <v>95</v>
      </c>
      <c r="E299" s="101"/>
      <c r="F299" s="102"/>
      <c r="G299" s="111">
        <v>1000</v>
      </c>
      <c r="H299" s="111">
        <v>1000</v>
      </c>
      <c r="I299" s="111">
        <v>1000</v>
      </c>
    </row>
    <row r="300" spans="1:9" ht="15.75" x14ac:dyDescent="0.25">
      <c r="A300" s="167">
        <v>32</v>
      </c>
      <c r="B300" s="168"/>
      <c r="C300" s="169"/>
      <c r="D300" s="113" t="s">
        <v>103</v>
      </c>
      <c r="E300" s="101"/>
      <c r="F300" s="102"/>
      <c r="G300" s="111">
        <v>1000</v>
      </c>
      <c r="H300" s="111">
        <v>1000</v>
      </c>
      <c r="I300" s="111">
        <v>1000</v>
      </c>
    </row>
    <row r="301" spans="1:9" ht="31.5" x14ac:dyDescent="0.25">
      <c r="A301" s="173" t="s">
        <v>227</v>
      </c>
      <c r="B301" s="174"/>
      <c r="C301" s="175"/>
      <c r="D301" s="96" t="s">
        <v>228</v>
      </c>
      <c r="E301" s="99"/>
      <c r="F301" s="100"/>
      <c r="G301" s="97">
        <v>10000</v>
      </c>
      <c r="H301" s="97">
        <v>10000</v>
      </c>
      <c r="I301" s="97">
        <v>10000</v>
      </c>
    </row>
    <row r="302" spans="1:9" ht="15.75" x14ac:dyDescent="0.25">
      <c r="A302" s="170" t="s">
        <v>141</v>
      </c>
      <c r="B302" s="171"/>
      <c r="C302" s="172"/>
      <c r="D302" s="110" t="s">
        <v>151</v>
      </c>
      <c r="E302" s="101"/>
      <c r="F302" s="102"/>
      <c r="G302" s="111">
        <v>5000</v>
      </c>
      <c r="H302" s="111">
        <v>5000</v>
      </c>
      <c r="I302" s="111">
        <v>5000</v>
      </c>
    </row>
    <row r="303" spans="1:9" ht="15.75" x14ac:dyDescent="0.25">
      <c r="A303" s="164">
        <v>3</v>
      </c>
      <c r="B303" s="165"/>
      <c r="C303" s="166"/>
      <c r="D303" s="113" t="s">
        <v>95</v>
      </c>
      <c r="E303" s="101"/>
      <c r="F303" s="102"/>
      <c r="G303" s="111">
        <v>5000</v>
      </c>
      <c r="H303" s="111">
        <v>5000</v>
      </c>
      <c r="I303" s="111">
        <v>5000</v>
      </c>
    </row>
    <row r="304" spans="1:9" ht="15.75" x14ac:dyDescent="0.25">
      <c r="A304" s="167">
        <v>38</v>
      </c>
      <c r="B304" s="168"/>
      <c r="C304" s="169"/>
      <c r="D304" s="113" t="s">
        <v>134</v>
      </c>
      <c r="E304" s="101"/>
      <c r="F304" s="102"/>
      <c r="G304" s="111">
        <v>5000</v>
      </c>
      <c r="H304" s="111">
        <v>5000</v>
      </c>
      <c r="I304" s="111">
        <v>5000</v>
      </c>
    </row>
    <row r="305" spans="1:9" ht="15.75" x14ac:dyDescent="0.25">
      <c r="A305" s="170" t="s">
        <v>146</v>
      </c>
      <c r="B305" s="171"/>
      <c r="C305" s="172"/>
      <c r="D305" s="110" t="s">
        <v>152</v>
      </c>
      <c r="E305" s="101"/>
      <c r="F305" s="102"/>
      <c r="G305" s="111">
        <f>G301-G302</f>
        <v>5000</v>
      </c>
      <c r="H305" s="111">
        <f t="shared" ref="H305:I305" si="48">H301-H302</f>
        <v>5000</v>
      </c>
      <c r="I305" s="111">
        <f t="shared" si="48"/>
        <v>5000</v>
      </c>
    </row>
    <row r="306" spans="1:9" ht="15.75" x14ac:dyDescent="0.25">
      <c r="A306" s="164">
        <v>3</v>
      </c>
      <c r="B306" s="165"/>
      <c r="C306" s="166"/>
      <c r="D306" s="113" t="s">
        <v>95</v>
      </c>
      <c r="E306" s="101"/>
      <c r="F306" s="102"/>
      <c r="G306" s="111">
        <v>5000</v>
      </c>
      <c r="H306" s="111">
        <v>5000</v>
      </c>
      <c r="I306" s="111">
        <v>5000</v>
      </c>
    </row>
    <row r="307" spans="1:9" ht="15.75" x14ac:dyDescent="0.25">
      <c r="A307" s="167">
        <v>38</v>
      </c>
      <c r="B307" s="168"/>
      <c r="C307" s="169"/>
      <c r="D307" s="113" t="s">
        <v>134</v>
      </c>
      <c r="E307" s="101"/>
      <c r="F307" s="102"/>
      <c r="G307" s="111">
        <v>5000</v>
      </c>
      <c r="H307" s="111">
        <v>5000</v>
      </c>
      <c r="I307" s="111">
        <v>5000</v>
      </c>
    </row>
    <row r="308" spans="1:9" ht="23.45" customHeight="1" x14ac:dyDescent="0.25">
      <c r="A308" s="177" t="s">
        <v>229</v>
      </c>
      <c r="B308" s="178"/>
      <c r="C308" s="179"/>
      <c r="D308" s="94" t="s">
        <v>230</v>
      </c>
      <c r="E308" s="103"/>
      <c r="F308" s="104"/>
      <c r="G308" s="95">
        <f>SUM(G309,G313,G317,G321,G325,G329)</f>
        <v>49500</v>
      </c>
      <c r="H308" s="95">
        <f t="shared" ref="H308:I308" si="49">SUM(H309,H313,H317,H321,H325,H329)</f>
        <v>49500</v>
      </c>
      <c r="I308" s="95">
        <f t="shared" si="49"/>
        <v>49500</v>
      </c>
    </row>
    <row r="309" spans="1:9" ht="15.75" x14ac:dyDescent="0.25">
      <c r="A309" s="173" t="s">
        <v>232</v>
      </c>
      <c r="B309" s="174"/>
      <c r="C309" s="175"/>
      <c r="D309" s="96" t="s">
        <v>233</v>
      </c>
      <c r="E309" s="99"/>
      <c r="F309" s="100"/>
      <c r="G309" s="97">
        <f>SUM(G310)</f>
        <v>7000</v>
      </c>
      <c r="H309" s="97">
        <f t="shared" ref="H309:I309" si="50">SUM(H310)</f>
        <v>7000</v>
      </c>
      <c r="I309" s="97">
        <f t="shared" si="50"/>
        <v>7000</v>
      </c>
    </row>
    <row r="310" spans="1:9" ht="15.75" x14ac:dyDescent="0.25">
      <c r="A310" s="170" t="s">
        <v>146</v>
      </c>
      <c r="B310" s="171"/>
      <c r="C310" s="172"/>
      <c r="D310" s="110" t="s">
        <v>152</v>
      </c>
      <c r="E310" s="101"/>
      <c r="F310" s="102"/>
      <c r="G310" s="111">
        <v>7000</v>
      </c>
      <c r="H310" s="111">
        <v>7000</v>
      </c>
      <c r="I310" s="111">
        <v>7000</v>
      </c>
    </row>
    <row r="311" spans="1:9" ht="15.75" x14ac:dyDescent="0.25">
      <c r="A311" s="164">
        <v>3</v>
      </c>
      <c r="B311" s="165"/>
      <c r="C311" s="166"/>
      <c r="D311" s="113" t="s">
        <v>95</v>
      </c>
      <c r="E311" s="101"/>
      <c r="F311" s="102"/>
      <c r="G311" s="111">
        <v>7000</v>
      </c>
      <c r="H311" s="111">
        <v>7000</v>
      </c>
      <c r="I311" s="111">
        <v>7000</v>
      </c>
    </row>
    <row r="312" spans="1:9" ht="15.75" x14ac:dyDescent="0.25">
      <c r="A312" s="167">
        <v>32</v>
      </c>
      <c r="B312" s="168"/>
      <c r="C312" s="169"/>
      <c r="D312" s="113" t="s">
        <v>103</v>
      </c>
      <c r="E312" s="101"/>
      <c r="F312" s="102"/>
      <c r="G312" s="111">
        <v>7000</v>
      </c>
      <c r="H312" s="111">
        <v>7000</v>
      </c>
      <c r="I312" s="111">
        <v>7000</v>
      </c>
    </row>
    <row r="313" spans="1:9" ht="31.5" x14ac:dyDescent="0.25">
      <c r="A313" s="173" t="s">
        <v>234</v>
      </c>
      <c r="B313" s="174"/>
      <c r="C313" s="175"/>
      <c r="D313" s="96" t="s">
        <v>235</v>
      </c>
      <c r="E313" s="99"/>
      <c r="F313" s="100"/>
      <c r="G313" s="97">
        <f>SUM(G314)</f>
        <v>2500</v>
      </c>
      <c r="H313" s="97">
        <f t="shared" ref="H313:I313" si="51">SUM(H314)</f>
        <v>2500</v>
      </c>
      <c r="I313" s="97">
        <f t="shared" si="51"/>
        <v>2500</v>
      </c>
    </row>
    <row r="314" spans="1:9" ht="15.75" x14ac:dyDescent="0.25">
      <c r="A314" s="170" t="s">
        <v>146</v>
      </c>
      <c r="B314" s="171"/>
      <c r="C314" s="172"/>
      <c r="D314" s="110" t="s">
        <v>152</v>
      </c>
      <c r="E314" s="101"/>
      <c r="F314" s="102"/>
      <c r="G314" s="111">
        <v>2500</v>
      </c>
      <c r="H314" s="111">
        <v>2500</v>
      </c>
      <c r="I314" s="111">
        <v>2500</v>
      </c>
    </row>
    <row r="315" spans="1:9" ht="15.75" x14ac:dyDescent="0.25">
      <c r="A315" s="164">
        <v>3</v>
      </c>
      <c r="B315" s="165"/>
      <c r="C315" s="166"/>
      <c r="D315" s="113" t="s">
        <v>95</v>
      </c>
      <c r="E315" s="101"/>
      <c r="F315" s="102"/>
      <c r="G315" s="111">
        <v>2500</v>
      </c>
      <c r="H315" s="111">
        <v>2500</v>
      </c>
      <c r="I315" s="111">
        <v>2500</v>
      </c>
    </row>
    <row r="316" spans="1:9" ht="15.75" x14ac:dyDescent="0.25">
      <c r="A316" s="167">
        <v>38</v>
      </c>
      <c r="B316" s="168"/>
      <c r="C316" s="169"/>
      <c r="D316" s="113" t="s">
        <v>134</v>
      </c>
      <c r="E316" s="101"/>
      <c r="F316" s="102"/>
      <c r="G316" s="111">
        <v>2500</v>
      </c>
      <c r="H316" s="111">
        <v>2500</v>
      </c>
      <c r="I316" s="111">
        <v>2500</v>
      </c>
    </row>
    <row r="317" spans="1:9" ht="47.25" x14ac:dyDescent="0.25">
      <c r="A317" s="173" t="s">
        <v>231</v>
      </c>
      <c r="B317" s="174"/>
      <c r="C317" s="175"/>
      <c r="D317" s="96" t="s">
        <v>237</v>
      </c>
      <c r="E317" s="99"/>
      <c r="F317" s="100"/>
      <c r="G317" s="97">
        <f>SUM(G318)</f>
        <v>5000</v>
      </c>
      <c r="H317" s="97">
        <f t="shared" ref="H317:I317" si="52">SUM(H318)</f>
        <v>5000</v>
      </c>
      <c r="I317" s="97">
        <f t="shared" si="52"/>
        <v>5000</v>
      </c>
    </row>
    <row r="318" spans="1:9" ht="15.75" x14ac:dyDescent="0.25">
      <c r="A318" s="170" t="s">
        <v>146</v>
      </c>
      <c r="B318" s="171"/>
      <c r="C318" s="172"/>
      <c r="D318" s="110" t="s">
        <v>152</v>
      </c>
      <c r="E318" s="101"/>
      <c r="F318" s="102"/>
      <c r="G318" s="111">
        <v>5000</v>
      </c>
      <c r="H318" s="111">
        <v>5000</v>
      </c>
      <c r="I318" s="111">
        <v>5000</v>
      </c>
    </row>
    <row r="319" spans="1:9" ht="15.75" x14ac:dyDescent="0.25">
      <c r="A319" s="164">
        <v>3</v>
      </c>
      <c r="B319" s="165"/>
      <c r="C319" s="166"/>
      <c r="D319" s="113" t="s">
        <v>95</v>
      </c>
      <c r="E319" s="101"/>
      <c r="F319" s="102"/>
      <c r="G319" s="111">
        <v>5000</v>
      </c>
      <c r="H319" s="111">
        <v>5000</v>
      </c>
      <c r="I319" s="111">
        <v>5000</v>
      </c>
    </row>
    <row r="320" spans="1:9" ht="15.75" x14ac:dyDescent="0.25">
      <c r="A320" s="167">
        <v>38</v>
      </c>
      <c r="B320" s="168"/>
      <c r="C320" s="169"/>
      <c r="D320" s="113" t="s">
        <v>134</v>
      </c>
      <c r="E320" s="101"/>
      <c r="F320" s="102"/>
      <c r="G320" s="111">
        <v>5000</v>
      </c>
      <c r="H320" s="111">
        <v>5000</v>
      </c>
      <c r="I320" s="111">
        <v>5000</v>
      </c>
    </row>
    <row r="321" spans="1:9" ht="47.25" x14ac:dyDescent="0.25">
      <c r="A321" s="173" t="s">
        <v>238</v>
      </c>
      <c r="B321" s="174"/>
      <c r="C321" s="175"/>
      <c r="D321" s="96" t="s">
        <v>239</v>
      </c>
      <c r="E321" s="99"/>
      <c r="F321" s="100"/>
      <c r="G321" s="97">
        <f>SUM(G322)</f>
        <v>15000</v>
      </c>
      <c r="H321" s="97">
        <f t="shared" ref="H321:I321" si="53">SUM(H322)</f>
        <v>15000</v>
      </c>
      <c r="I321" s="97">
        <f t="shared" si="53"/>
        <v>15000</v>
      </c>
    </row>
    <row r="322" spans="1:9" ht="15.75" x14ac:dyDescent="0.25">
      <c r="A322" s="170" t="s">
        <v>146</v>
      </c>
      <c r="B322" s="171"/>
      <c r="C322" s="172"/>
      <c r="D322" s="110" t="s">
        <v>152</v>
      </c>
      <c r="E322" s="101"/>
      <c r="F322" s="102"/>
      <c r="G322" s="111">
        <v>15000</v>
      </c>
      <c r="H322" s="111">
        <v>15000</v>
      </c>
      <c r="I322" s="111">
        <v>15000</v>
      </c>
    </row>
    <row r="323" spans="1:9" ht="15.75" x14ac:dyDescent="0.25">
      <c r="A323" s="164">
        <v>3</v>
      </c>
      <c r="B323" s="165"/>
      <c r="C323" s="166"/>
      <c r="D323" s="113" t="s">
        <v>95</v>
      </c>
      <c r="E323" s="101"/>
      <c r="F323" s="102"/>
      <c r="G323" s="111">
        <v>15000</v>
      </c>
      <c r="H323" s="111">
        <v>15000</v>
      </c>
      <c r="I323" s="111">
        <v>15000</v>
      </c>
    </row>
    <row r="324" spans="1:9" ht="15.75" x14ac:dyDescent="0.25">
      <c r="A324" s="167">
        <v>38</v>
      </c>
      <c r="B324" s="168"/>
      <c r="C324" s="169"/>
      <c r="D324" s="113" t="s">
        <v>134</v>
      </c>
      <c r="E324" s="101"/>
      <c r="F324" s="102"/>
      <c r="G324" s="111">
        <v>15000</v>
      </c>
      <c r="H324" s="111">
        <v>13272</v>
      </c>
      <c r="I324" s="111">
        <v>13272</v>
      </c>
    </row>
    <row r="325" spans="1:9" ht="31.5" x14ac:dyDescent="0.25">
      <c r="A325" s="173" t="s">
        <v>236</v>
      </c>
      <c r="B325" s="174"/>
      <c r="C325" s="175"/>
      <c r="D325" s="96" t="s">
        <v>240</v>
      </c>
      <c r="E325" s="99"/>
      <c r="F325" s="100"/>
      <c r="G325" s="97">
        <f>SUM(G326)</f>
        <v>10000</v>
      </c>
      <c r="H325" s="97">
        <f t="shared" ref="H325:I325" si="54">SUM(H326)</f>
        <v>10000</v>
      </c>
      <c r="I325" s="97">
        <f t="shared" si="54"/>
        <v>10000</v>
      </c>
    </row>
    <row r="326" spans="1:9" ht="15.75" x14ac:dyDescent="0.25">
      <c r="A326" s="170" t="s">
        <v>146</v>
      </c>
      <c r="B326" s="171"/>
      <c r="C326" s="172"/>
      <c r="D326" s="110" t="s">
        <v>152</v>
      </c>
      <c r="E326" s="101"/>
      <c r="F326" s="102"/>
      <c r="G326" s="111">
        <v>10000</v>
      </c>
      <c r="H326" s="111">
        <v>10000</v>
      </c>
      <c r="I326" s="111">
        <v>10000</v>
      </c>
    </row>
    <row r="327" spans="1:9" ht="15.75" x14ac:dyDescent="0.25">
      <c r="A327" s="164">
        <v>3</v>
      </c>
      <c r="B327" s="165"/>
      <c r="C327" s="166"/>
      <c r="D327" s="113" t="s">
        <v>95</v>
      </c>
      <c r="E327" s="101"/>
      <c r="F327" s="102"/>
      <c r="G327" s="111">
        <v>10000</v>
      </c>
      <c r="H327" s="111">
        <v>10000</v>
      </c>
      <c r="I327" s="111">
        <v>10000</v>
      </c>
    </row>
    <row r="328" spans="1:9" ht="15.75" x14ac:dyDescent="0.25">
      <c r="A328" s="167">
        <v>38</v>
      </c>
      <c r="B328" s="168"/>
      <c r="C328" s="169"/>
      <c r="D328" s="113" t="s">
        <v>134</v>
      </c>
      <c r="E328" s="101"/>
      <c r="F328" s="102"/>
      <c r="G328" s="111">
        <v>10000</v>
      </c>
      <c r="H328" s="111">
        <v>10000</v>
      </c>
      <c r="I328" s="111">
        <v>10000</v>
      </c>
    </row>
    <row r="329" spans="1:9" ht="63" x14ac:dyDescent="0.25">
      <c r="A329" s="173" t="s">
        <v>241</v>
      </c>
      <c r="B329" s="174"/>
      <c r="C329" s="175"/>
      <c r="D329" s="96" t="s">
        <v>242</v>
      </c>
      <c r="E329" s="99"/>
      <c r="F329" s="100"/>
      <c r="G329" s="97">
        <v>10000</v>
      </c>
      <c r="H329" s="97">
        <v>10000</v>
      </c>
      <c r="I329" s="97">
        <v>10000</v>
      </c>
    </row>
    <row r="330" spans="1:9" ht="15.75" x14ac:dyDescent="0.25">
      <c r="A330" s="170" t="s">
        <v>141</v>
      </c>
      <c r="B330" s="171"/>
      <c r="C330" s="172"/>
      <c r="D330" s="110" t="s">
        <v>151</v>
      </c>
      <c r="E330" s="101"/>
      <c r="F330" s="102"/>
      <c r="G330" s="111">
        <v>2000</v>
      </c>
      <c r="H330" s="111">
        <v>2000</v>
      </c>
      <c r="I330" s="111">
        <v>2000</v>
      </c>
    </row>
    <row r="331" spans="1:9" ht="15.75" x14ac:dyDescent="0.25">
      <c r="A331" s="164">
        <v>3</v>
      </c>
      <c r="B331" s="165"/>
      <c r="C331" s="166"/>
      <c r="D331" s="113" t="s">
        <v>95</v>
      </c>
      <c r="E331" s="101"/>
      <c r="F331" s="102"/>
      <c r="G331" s="111">
        <v>2000</v>
      </c>
      <c r="H331" s="111">
        <v>2000</v>
      </c>
      <c r="I331" s="111">
        <v>2000</v>
      </c>
    </row>
    <row r="332" spans="1:9" ht="15.75" x14ac:dyDescent="0.25">
      <c r="A332" s="167">
        <v>32</v>
      </c>
      <c r="B332" s="168"/>
      <c r="C332" s="169"/>
      <c r="D332" s="113" t="s">
        <v>103</v>
      </c>
      <c r="E332" s="101"/>
      <c r="F332" s="102"/>
      <c r="G332" s="111">
        <v>2000</v>
      </c>
      <c r="H332" s="111">
        <v>2000</v>
      </c>
      <c r="I332" s="111">
        <v>2000</v>
      </c>
    </row>
    <row r="333" spans="1:9" ht="15.75" x14ac:dyDescent="0.25">
      <c r="A333" s="170" t="s">
        <v>146</v>
      </c>
      <c r="B333" s="171"/>
      <c r="C333" s="172"/>
      <c r="D333" s="110" t="s">
        <v>152</v>
      </c>
      <c r="E333" s="101"/>
      <c r="F333" s="102"/>
      <c r="G333" s="111">
        <f>SUM(G329-G330)</f>
        <v>8000</v>
      </c>
      <c r="H333" s="111">
        <f t="shared" ref="H333:I333" si="55">SUM(H329-H330)</f>
        <v>8000</v>
      </c>
      <c r="I333" s="111">
        <f t="shared" si="55"/>
        <v>8000</v>
      </c>
    </row>
    <row r="334" spans="1:9" ht="15.75" x14ac:dyDescent="0.25">
      <c r="A334" s="164">
        <v>3</v>
      </c>
      <c r="B334" s="165"/>
      <c r="C334" s="166"/>
      <c r="D334" s="113" t="s">
        <v>95</v>
      </c>
      <c r="E334" s="101"/>
      <c r="F334" s="102"/>
      <c r="G334" s="111">
        <v>8000</v>
      </c>
      <c r="H334" s="111">
        <v>8000</v>
      </c>
      <c r="I334" s="111">
        <v>8000</v>
      </c>
    </row>
    <row r="335" spans="1:9" ht="15.75" x14ac:dyDescent="0.25">
      <c r="A335" s="167">
        <v>32</v>
      </c>
      <c r="B335" s="168"/>
      <c r="C335" s="169"/>
      <c r="D335" s="113" t="s">
        <v>153</v>
      </c>
      <c r="E335" s="101"/>
      <c r="F335" s="102"/>
      <c r="G335" s="111">
        <v>8000</v>
      </c>
      <c r="H335" s="111">
        <v>8000</v>
      </c>
      <c r="I335" s="111">
        <v>8000</v>
      </c>
    </row>
    <row r="336" spans="1:9" ht="47.25" x14ac:dyDescent="0.25">
      <c r="A336" s="177" t="s">
        <v>142</v>
      </c>
      <c r="B336" s="178"/>
      <c r="C336" s="179"/>
      <c r="D336" s="94" t="s">
        <v>243</v>
      </c>
      <c r="E336" s="103"/>
      <c r="F336" s="104"/>
      <c r="G336" s="95">
        <f>SUM(G337,G344,G348)</f>
        <v>82000</v>
      </c>
      <c r="H336" s="95">
        <f t="shared" ref="H336:I336" si="56">SUM(H337,H344,H348)</f>
        <v>82000</v>
      </c>
      <c r="I336" s="95">
        <f t="shared" si="56"/>
        <v>82000</v>
      </c>
    </row>
    <row r="337" spans="1:9" ht="25.5" customHeight="1" x14ac:dyDescent="0.25">
      <c r="A337" s="173" t="s">
        <v>143</v>
      </c>
      <c r="B337" s="174"/>
      <c r="C337" s="175"/>
      <c r="D337" s="96" t="s">
        <v>244</v>
      </c>
      <c r="E337" s="99"/>
      <c r="F337" s="100"/>
      <c r="G337" s="97">
        <v>70000</v>
      </c>
      <c r="H337" s="97">
        <v>70000</v>
      </c>
      <c r="I337" s="97">
        <v>70000</v>
      </c>
    </row>
    <row r="338" spans="1:9" ht="15.75" x14ac:dyDescent="0.25">
      <c r="A338" s="170" t="s">
        <v>141</v>
      </c>
      <c r="B338" s="171"/>
      <c r="C338" s="172"/>
      <c r="D338" s="110" t="s">
        <v>151</v>
      </c>
      <c r="E338" s="101"/>
      <c r="F338" s="102"/>
      <c r="G338" s="111">
        <v>8250</v>
      </c>
      <c r="H338" s="111">
        <v>8250</v>
      </c>
      <c r="I338" s="111">
        <v>8250</v>
      </c>
    </row>
    <row r="339" spans="1:9" ht="15.75" x14ac:dyDescent="0.25">
      <c r="A339" s="164">
        <v>3</v>
      </c>
      <c r="B339" s="165"/>
      <c r="C339" s="166"/>
      <c r="D339" s="113" t="s">
        <v>95</v>
      </c>
      <c r="E339" s="101"/>
      <c r="F339" s="102"/>
      <c r="G339" s="111">
        <v>8250</v>
      </c>
      <c r="H339" s="111">
        <v>8250</v>
      </c>
      <c r="I339" s="111">
        <v>8250</v>
      </c>
    </row>
    <row r="340" spans="1:9" ht="15.75" x14ac:dyDescent="0.25">
      <c r="A340" s="167">
        <v>38</v>
      </c>
      <c r="B340" s="168"/>
      <c r="C340" s="169"/>
      <c r="D340" s="113" t="s">
        <v>134</v>
      </c>
      <c r="E340" s="101"/>
      <c r="F340" s="102"/>
      <c r="G340" s="111">
        <v>8250</v>
      </c>
      <c r="H340" s="111">
        <v>8250</v>
      </c>
      <c r="I340" s="111">
        <v>8250</v>
      </c>
    </row>
    <row r="341" spans="1:9" ht="15.75" x14ac:dyDescent="0.25">
      <c r="A341" s="170" t="s">
        <v>146</v>
      </c>
      <c r="B341" s="171"/>
      <c r="C341" s="172"/>
      <c r="D341" s="110" t="s">
        <v>152</v>
      </c>
      <c r="E341" s="101"/>
      <c r="F341" s="102"/>
      <c r="G341" s="111">
        <f>SUM(G337-G338)</f>
        <v>61750</v>
      </c>
      <c r="H341" s="111">
        <f t="shared" ref="H341:I341" si="57">SUM(H337-H338)</f>
        <v>61750</v>
      </c>
      <c r="I341" s="111">
        <f t="shared" si="57"/>
        <v>61750</v>
      </c>
    </row>
    <row r="342" spans="1:9" ht="15.75" x14ac:dyDescent="0.25">
      <c r="A342" s="164">
        <v>3</v>
      </c>
      <c r="B342" s="165"/>
      <c r="C342" s="166"/>
      <c r="D342" s="113" t="s">
        <v>95</v>
      </c>
      <c r="E342" s="101"/>
      <c r="F342" s="102"/>
      <c r="G342" s="111">
        <v>61750</v>
      </c>
      <c r="H342" s="111">
        <v>61750</v>
      </c>
      <c r="I342" s="111">
        <v>61750</v>
      </c>
    </row>
    <row r="343" spans="1:9" ht="15.75" x14ac:dyDescent="0.25">
      <c r="A343" s="167">
        <v>38</v>
      </c>
      <c r="B343" s="168"/>
      <c r="C343" s="169"/>
      <c r="D343" s="113" t="s">
        <v>134</v>
      </c>
      <c r="E343" s="101"/>
      <c r="F343" s="102"/>
      <c r="G343" s="111">
        <v>61750</v>
      </c>
      <c r="H343" s="111">
        <v>61750</v>
      </c>
      <c r="I343" s="111">
        <v>61750</v>
      </c>
    </row>
    <row r="344" spans="1:9" ht="31.5" x14ac:dyDescent="0.25">
      <c r="A344" s="173" t="s">
        <v>144</v>
      </c>
      <c r="B344" s="174"/>
      <c r="C344" s="175"/>
      <c r="D344" s="96" t="s">
        <v>245</v>
      </c>
      <c r="E344" s="99"/>
      <c r="F344" s="100"/>
      <c r="G344" s="97">
        <f>SUM(G345)</f>
        <v>5000</v>
      </c>
      <c r="H344" s="97">
        <f t="shared" ref="H344:I344" si="58">SUM(H345)</f>
        <v>5000</v>
      </c>
      <c r="I344" s="97">
        <f t="shared" si="58"/>
        <v>5000</v>
      </c>
    </row>
    <row r="345" spans="1:9" ht="15.75" x14ac:dyDescent="0.25">
      <c r="A345" s="170" t="s">
        <v>146</v>
      </c>
      <c r="B345" s="171"/>
      <c r="C345" s="172"/>
      <c r="D345" s="110" t="s">
        <v>152</v>
      </c>
      <c r="E345" s="101"/>
      <c r="F345" s="102"/>
      <c r="G345" s="111">
        <v>5000</v>
      </c>
      <c r="H345" s="111">
        <v>5000</v>
      </c>
      <c r="I345" s="111">
        <v>5000</v>
      </c>
    </row>
    <row r="346" spans="1:9" ht="15.75" x14ac:dyDescent="0.25">
      <c r="A346" s="164">
        <v>3</v>
      </c>
      <c r="B346" s="165"/>
      <c r="C346" s="166"/>
      <c r="D346" s="113" t="s">
        <v>95</v>
      </c>
      <c r="E346" s="101"/>
      <c r="F346" s="102"/>
      <c r="G346" s="111">
        <v>5000</v>
      </c>
      <c r="H346" s="111">
        <v>5000</v>
      </c>
      <c r="I346" s="111">
        <v>5000</v>
      </c>
    </row>
    <row r="347" spans="1:9" ht="15.75" x14ac:dyDescent="0.25">
      <c r="A347" s="167">
        <v>38</v>
      </c>
      <c r="B347" s="168"/>
      <c r="C347" s="169"/>
      <c r="D347" s="113" t="s">
        <v>134</v>
      </c>
      <c r="E347" s="101"/>
      <c r="F347" s="102"/>
      <c r="G347" s="111">
        <v>5000</v>
      </c>
      <c r="H347" s="111">
        <v>5000</v>
      </c>
      <c r="I347" s="111">
        <v>5000</v>
      </c>
    </row>
    <row r="348" spans="1:9" ht="15.75" x14ac:dyDescent="0.25">
      <c r="A348" s="173" t="s">
        <v>145</v>
      </c>
      <c r="B348" s="174"/>
      <c r="C348" s="175"/>
      <c r="D348" s="96" t="s">
        <v>246</v>
      </c>
      <c r="E348" s="99"/>
      <c r="F348" s="100"/>
      <c r="G348" s="97">
        <f>SUM(G349)</f>
        <v>7000</v>
      </c>
      <c r="H348" s="97">
        <f t="shared" ref="H348:I348" si="59">SUM(H349)</f>
        <v>7000</v>
      </c>
      <c r="I348" s="97">
        <f t="shared" si="59"/>
        <v>7000</v>
      </c>
    </row>
    <row r="349" spans="1:9" ht="15.75" x14ac:dyDescent="0.25">
      <c r="A349" s="170" t="s">
        <v>146</v>
      </c>
      <c r="B349" s="171"/>
      <c r="C349" s="172"/>
      <c r="D349" s="110" t="s">
        <v>152</v>
      </c>
      <c r="E349" s="101"/>
      <c r="F349" s="102"/>
      <c r="G349" s="111">
        <v>7000</v>
      </c>
      <c r="H349" s="111">
        <v>7000</v>
      </c>
      <c r="I349" s="111">
        <v>7000</v>
      </c>
    </row>
    <row r="350" spans="1:9" ht="15.75" x14ac:dyDescent="0.25">
      <c r="A350" s="164">
        <v>3</v>
      </c>
      <c r="B350" s="165"/>
      <c r="C350" s="166"/>
      <c r="D350" s="113" t="s">
        <v>95</v>
      </c>
      <c r="E350" s="101"/>
      <c r="F350" s="102"/>
      <c r="G350" s="111">
        <v>7000</v>
      </c>
      <c r="H350" s="111">
        <v>7000</v>
      </c>
      <c r="I350" s="111">
        <v>7000</v>
      </c>
    </row>
    <row r="351" spans="1:9" ht="15.75" x14ac:dyDescent="0.25">
      <c r="A351" s="167">
        <v>38</v>
      </c>
      <c r="B351" s="168"/>
      <c r="C351" s="169"/>
      <c r="D351" s="113" t="s">
        <v>134</v>
      </c>
      <c r="E351" s="101"/>
      <c r="F351" s="102"/>
      <c r="G351" s="111">
        <v>7000</v>
      </c>
      <c r="H351" s="111">
        <v>7000</v>
      </c>
      <c r="I351" s="111">
        <v>7000</v>
      </c>
    </row>
    <row r="352" spans="1:9" ht="31.5" x14ac:dyDescent="0.25">
      <c r="A352" s="177" t="s">
        <v>250</v>
      </c>
      <c r="B352" s="178"/>
      <c r="C352" s="179"/>
      <c r="D352" s="94" t="s">
        <v>251</v>
      </c>
      <c r="E352" s="103"/>
      <c r="F352" s="104"/>
      <c r="G352" s="95">
        <f>SUM(G353,G357,G361,G368,G372)</f>
        <v>240500</v>
      </c>
      <c r="H352" s="95">
        <f t="shared" ref="H352:I352" si="60">SUM(H353,H357,H361,H368,H372)</f>
        <v>240500</v>
      </c>
      <c r="I352" s="95">
        <f t="shared" si="60"/>
        <v>240500</v>
      </c>
    </row>
    <row r="353" spans="1:9" ht="47.25" x14ac:dyDescent="0.25">
      <c r="A353" s="173" t="s">
        <v>258</v>
      </c>
      <c r="B353" s="174"/>
      <c r="C353" s="175"/>
      <c r="D353" s="96" t="s">
        <v>252</v>
      </c>
      <c r="E353" s="99"/>
      <c r="F353" s="100"/>
      <c r="G353" s="97">
        <f>SUM(G354)</f>
        <v>1500</v>
      </c>
      <c r="H353" s="97">
        <f t="shared" ref="H353:I353" si="61">SUM(H354)</f>
        <v>1500</v>
      </c>
      <c r="I353" s="97">
        <f t="shared" si="61"/>
        <v>1500</v>
      </c>
    </row>
    <row r="354" spans="1:9" ht="15.75" x14ac:dyDescent="0.25">
      <c r="A354" s="170" t="s">
        <v>141</v>
      </c>
      <c r="B354" s="171"/>
      <c r="C354" s="172"/>
      <c r="D354" s="110" t="s">
        <v>151</v>
      </c>
      <c r="E354" s="101"/>
      <c r="F354" s="102"/>
      <c r="G354" s="111">
        <v>1500</v>
      </c>
      <c r="H354" s="111">
        <v>1500</v>
      </c>
      <c r="I354" s="111">
        <v>1500</v>
      </c>
    </row>
    <row r="355" spans="1:9" ht="15.75" x14ac:dyDescent="0.25">
      <c r="A355" s="164">
        <v>3</v>
      </c>
      <c r="B355" s="165"/>
      <c r="C355" s="166"/>
      <c r="D355" s="113" t="s">
        <v>95</v>
      </c>
      <c r="E355" s="101"/>
      <c r="F355" s="102"/>
      <c r="G355" s="111">
        <v>1500</v>
      </c>
      <c r="H355" s="111">
        <v>1500</v>
      </c>
      <c r="I355" s="111">
        <v>1500</v>
      </c>
    </row>
    <row r="356" spans="1:9" ht="15.75" x14ac:dyDescent="0.25">
      <c r="A356" s="167">
        <v>38</v>
      </c>
      <c r="B356" s="168"/>
      <c r="C356" s="169"/>
      <c r="D356" s="113" t="s">
        <v>134</v>
      </c>
      <c r="E356" s="101"/>
      <c r="F356" s="102"/>
      <c r="G356" s="111">
        <v>1500</v>
      </c>
      <c r="H356" s="111">
        <v>1500</v>
      </c>
      <c r="I356" s="111">
        <v>1500</v>
      </c>
    </row>
    <row r="357" spans="1:9" ht="47.25" x14ac:dyDescent="0.25">
      <c r="A357" s="173" t="s">
        <v>259</v>
      </c>
      <c r="B357" s="174"/>
      <c r="C357" s="175"/>
      <c r="D357" s="96" t="s">
        <v>253</v>
      </c>
      <c r="E357" s="99"/>
      <c r="F357" s="100"/>
      <c r="G357" s="97">
        <f>SUM(G358)</f>
        <v>10000</v>
      </c>
      <c r="H357" s="97">
        <f t="shared" ref="H357:I357" si="62">SUM(H358)</f>
        <v>10000</v>
      </c>
      <c r="I357" s="97">
        <f t="shared" si="62"/>
        <v>10000</v>
      </c>
    </row>
    <row r="358" spans="1:9" ht="15.75" x14ac:dyDescent="0.25">
      <c r="A358" s="170" t="s">
        <v>141</v>
      </c>
      <c r="B358" s="171"/>
      <c r="C358" s="172"/>
      <c r="D358" s="110" t="s">
        <v>151</v>
      </c>
      <c r="E358" s="101"/>
      <c r="F358" s="102"/>
      <c r="G358" s="111">
        <v>10000</v>
      </c>
      <c r="H358" s="111">
        <v>10000</v>
      </c>
      <c r="I358" s="111">
        <v>10000</v>
      </c>
    </row>
    <row r="359" spans="1:9" ht="15.75" x14ac:dyDescent="0.25">
      <c r="A359" s="164">
        <v>3</v>
      </c>
      <c r="B359" s="165"/>
      <c r="C359" s="166"/>
      <c r="D359" s="113" t="s">
        <v>95</v>
      </c>
      <c r="E359" s="101"/>
      <c r="F359" s="102"/>
      <c r="G359" s="111">
        <v>10000</v>
      </c>
      <c r="H359" s="111">
        <v>10000</v>
      </c>
      <c r="I359" s="111">
        <v>10000</v>
      </c>
    </row>
    <row r="360" spans="1:9" ht="31.5" x14ac:dyDescent="0.25">
      <c r="A360" s="167">
        <v>37</v>
      </c>
      <c r="B360" s="168"/>
      <c r="C360" s="169"/>
      <c r="D360" s="113" t="s">
        <v>254</v>
      </c>
      <c r="E360" s="101"/>
      <c r="F360" s="102"/>
      <c r="G360" s="111">
        <v>10000</v>
      </c>
      <c r="H360" s="111">
        <v>10000</v>
      </c>
      <c r="I360" s="111">
        <v>10000</v>
      </c>
    </row>
    <row r="361" spans="1:9" ht="31.5" x14ac:dyDescent="0.25">
      <c r="A361" s="173" t="s">
        <v>260</v>
      </c>
      <c r="B361" s="174"/>
      <c r="C361" s="175"/>
      <c r="D361" s="96" t="s">
        <v>255</v>
      </c>
      <c r="E361" s="99"/>
      <c r="F361" s="100"/>
      <c r="G361" s="97">
        <v>27000</v>
      </c>
      <c r="H361" s="97">
        <v>27000</v>
      </c>
      <c r="I361" s="97">
        <v>27000</v>
      </c>
    </row>
    <row r="362" spans="1:9" ht="15.75" x14ac:dyDescent="0.25">
      <c r="A362" s="170" t="s">
        <v>141</v>
      </c>
      <c r="B362" s="171"/>
      <c r="C362" s="172"/>
      <c r="D362" s="110" t="s">
        <v>151</v>
      </c>
      <c r="E362" s="101"/>
      <c r="F362" s="102"/>
      <c r="G362" s="111">
        <v>4000</v>
      </c>
      <c r="H362" s="111">
        <v>4000</v>
      </c>
      <c r="I362" s="111">
        <v>4000</v>
      </c>
    </row>
    <row r="363" spans="1:9" ht="15.75" x14ac:dyDescent="0.25">
      <c r="A363" s="164">
        <v>3</v>
      </c>
      <c r="B363" s="165"/>
      <c r="C363" s="166"/>
      <c r="D363" s="113" t="s">
        <v>95</v>
      </c>
      <c r="E363" s="101"/>
      <c r="F363" s="102"/>
      <c r="G363" s="111">
        <v>4000</v>
      </c>
      <c r="H363" s="111">
        <v>4000</v>
      </c>
      <c r="I363" s="111">
        <v>4000</v>
      </c>
    </row>
    <row r="364" spans="1:9" ht="31.5" x14ac:dyDescent="0.25">
      <c r="A364" s="167">
        <v>37</v>
      </c>
      <c r="B364" s="168"/>
      <c r="C364" s="169"/>
      <c r="D364" s="113" t="s">
        <v>254</v>
      </c>
      <c r="E364" s="101"/>
      <c r="F364" s="102"/>
      <c r="G364" s="111">
        <v>4000</v>
      </c>
      <c r="H364" s="111">
        <v>4000</v>
      </c>
      <c r="I364" s="111">
        <v>4585</v>
      </c>
    </row>
    <row r="365" spans="1:9" ht="15.75" x14ac:dyDescent="0.25">
      <c r="A365" s="170" t="s">
        <v>146</v>
      </c>
      <c r="B365" s="171"/>
      <c r="C365" s="172"/>
      <c r="D365" s="110" t="s">
        <v>152</v>
      </c>
      <c r="E365" s="101"/>
      <c r="F365" s="102"/>
      <c r="G365" s="111">
        <f>G361-G362</f>
        <v>23000</v>
      </c>
      <c r="H365" s="111">
        <f t="shared" ref="H365:I365" si="63">H361-H362</f>
        <v>23000</v>
      </c>
      <c r="I365" s="111">
        <f t="shared" si="63"/>
        <v>23000</v>
      </c>
    </row>
    <row r="366" spans="1:9" ht="15.75" x14ac:dyDescent="0.25">
      <c r="A366" s="164">
        <v>3</v>
      </c>
      <c r="B366" s="165"/>
      <c r="C366" s="166"/>
      <c r="D366" s="113" t="s">
        <v>95</v>
      </c>
      <c r="E366" s="101"/>
      <c r="F366" s="102"/>
      <c r="G366" s="111">
        <v>23000</v>
      </c>
      <c r="H366" s="111">
        <v>23000</v>
      </c>
      <c r="I366" s="111">
        <v>23000</v>
      </c>
    </row>
    <row r="367" spans="1:9" ht="31.5" x14ac:dyDescent="0.25">
      <c r="A367" s="167">
        <v>37</v>
      </c>
      <c r="B367" s="168"/>
      <c r="C367" s="169"/>
      <c r="D367" s="113" t="s">
        <v>254</v>
      </c>
      <c r="E367" s="101"/>
      <c r="F367" s="102"/>
      <c r="G367" s="111">
        <v>23000</v>
      </c>
      <c r="H367" s="111">
        <v>23000</v>
      </c>
      <c r="I367" s="111">
        <v>23000</v>
      </c>
    </row>
    <row r="368" spans="1:9" ht="47.25" x14ac:dyDescent="0.25">
      <c r="A368" s="173" t="s">
        <v>261</v>
      </c>
      <c r="B368" s="174"/>
      <c r="C368" s="175"/>
      <c r="D368" s="96" t="s">
        <v>256</v>
      </c>
      <c r="E368" s="99"/>
      <c r="F368" s="100"/>
      <c r="G368" s="97">
        <v>200000</v>
      </c>
      <c r="H368" s="97">
        <f t="shared" ref="H368:I368" si="64">SUM(H369)</f>
        <v>200000</v>
      </c>
      <c r="I368" s="97">
        <f t="shared" si="64"/>
        <v>200000</v>
      </c>
    </row>
    <row r="369" spans="1:9" ht="15.75" x14ac:dyDescent="0.25">
      <c r="A369" s="170" t="s">
        <v>146</v>
      </c>
      <c r="B369" s="171"/>
      <c r="C369" s="172"/>
      <c r="D369" s="110" t="s">
        <v>152</v>
      </c>
      <c r="E369" s="101"/>
      <c r="F369" s="102"/>
      <c r="G369" s="111">
        <v>200000</v>
      </c>
      <c r="H369" s="111">
        <v>200000</v>
      </c>
      <c r="I369" s="111">
        <v>200000</v>
      </c>
    </row>
    <row r="370" spans="1:9" ht="15.75" x14ac:dyDescent="0.25">
      <c r="A370" s="164">
        <v>3</v>
      </c>
      <c r="B370" s="165"/>
      <c r="C370" s="166"/>
      <c r="D370" s="113" t="s">
        <v>95</v>
      </c>
      <c r="E370" s="101"/>
      <c r="F370" s="102"/>
      <c r="G370" s="111">
        <f>SUM(G369)</f>
        <v>200000</v>
      </c>
      <c r="H370" s="111">
        <f t="shared" ref="H370:I370" si="65">SUM(H369)</f>
        <v>200000</v>
      </c>
      <c r="I370" s="111">
        <f t="shared" si="65"/>
        <v>200000</v>
      </c>
    </row>
    <row r="371" spans="1:9" ht="31.5" x14ac:dyDescent="0.25">
      <c r="A371" s="167">
        <v>37</v>
      </c>
      <c r="B371" s="168"/>
      <c r="C371" s="169"/>
      <c r="D371" s="113" t="s">
        <v>254</v>
      </c>
      <c r="E371" s="101"/>
      <c r="F371" s="102"/>
      <c r="G371" s="111">
        <v>200000</v>
      </c>
      <c r="H371" s="111">
        <v>200000</v>
      </c>
      <c r="I371" s="111">
        <v>200000</v>
      </c>
    </row>
    <row r="372" spans="1:9" ht="25.5" customHeight="1" x14ac:dyDescent="0.25">
      <c r="A372" s="173" t="s">
        <v>262</v>
      </c>
      <c r="B372" s="174"/>
      <c r="C372" s="175"/>
      <c r="D372" s="96" t="s">
        <v>257</v>
      </c>
      <c r="E372" s="99"/>
      <c r="F372" s="100"/>
      <c r="G372" s="97">
        <f>SUM(G373)</f>
        <v>2000</v>
      </c>
      <c r="H372" s="97">
        <f t="shared" ref="H372:I372" si="66">SUM(H373)</f>
        <v>2000</v>
      </c>
      <c r="I372" s="97">
        <f t="shared" si="66"/>
        <v>2000</v>
      </c>
    </row>
    <row r="373" spans="1:9" ht="15.75" x14ac:dyDescent="0.25">
      <c r="A373" s="170" t="s">
        <v>141</v>
      </c>
      <c r="B373" s="171"/>
      <c r="C373" s="172"/>
      <c r="D373" s="110" t="s">
        <v>151</v>
      </c>
      <c r="E373" s="101"/>
      <c r="F373" s="102"/>
      <c r="G373" s="111">
        <v>2000</v>
      </c>
      <c r="H373" s="111">
        <v>2000</v>
      </c>
      <c r="I373" s="111">
        <v>2000</v>
      </c>
    </row>
    <row r="374" spans="1:9" ht="15.75" x14ac:dyDescent="0.25">
      <c r="A374" s="164">
        <v>3</v>
      </c>
      <c r="B374" s="165"/>
      <c r="C374" s="166"/>
      <c r="D374" s="113" t="s">
        <v>95</v>
      </c>
      <c r="E374" s="101"/>
      <c r="F374" s="102"/>
      <c r="G374" s="111">
        <v>2000</v>
      </c>
      <c r="H374" s="111">
        <v>2000</v>
      </c>
      <c r="I374" s="111">
        <v>2000</v>
      </c>
    </row>
    <row r="375" spans="1:9" ht="15.75" x14ac:dyDescent="0.25">
      <c r="A375" s="167">
        <v>38</v>
      </c>
      <c r="B375" s="168"/>
      <c r="C375" s="169"/>
      <c r="D375" s="113" t="s">
        <v>134</v>
      </c>
      <c r="E375" s="101"/>
      <c r="F375" s="102"/>
      <c r="G375" s="111">
        <v>2000</v>
      </c>
      <c r="H375" s="111">
        <v>2000</v>
      </c>
      <c r="I375" s="111">
        <v>2000</v>
      </c>
    </row>
    <row r="376" spans="1:9" ht="15.75" x14ac:dyDescent="0.25">
      <c r="A376" s="181"/>
      <c r="B376" s="181"/>
      <c r="C376" s="181"/>
      <c r="D376" s="105"/>
      <c r="E376" s="114"/>
      <c r="F376" s="114"/>
      <c r="G376" s="115"/>
      <c r="H376" s="115"/>
      <c r="I376" s="115"/>
    </row>
    <row r="377" spans="1:9" ht="15" customHeight="1" x14ac:dyDescent="0.25">
      <c r="A377" s="182" t="s">
        <v>304</v>
      </c>
      <c r="B377" s="182"/>
      <c r="C377" s="182"/>
      <c r="D377" s="105"/>
      <c r="E377" s="114"/>
      <c r="F377" s="114"/>
      <c r="G377" s="115"/>
      <c r="H377" s="176" t="s">
        <v>305</v>
      </c>
      <c r="I377" s="176"/>
    </row>
    <row r="378" spans="1:9" ht="15.75" x14ac:dyDescent="0.25">
      <c r="A378" s="182" t="s">
        <v>301</v>
      </c>
      <c r="B378" s="182"/>
      <c r="C378" s="182"/>
      <c r="D378" s="116"/>
      <c r="E378" s="114"/>
      <c r="F378" s="114"/>
      <c r="G378" s="115"/>
      <c r="H378" s="176" t="s">
        <v>306</v>
      </c>
      <c r="I378" s="176"/>
    </row>
    <row r="379" spans="1:9" x14ac:dyDescent="0.25">
      <c r="A379" s="183"/>
      <c r="B379" s="183"/>
      <c r="C379" s="183"/>
      <c r="D379" s="17"/>
      <c r="E379" s="16"/>
      <c r="F379" s="16"/>
      <c r="G379" s="18"/>
      <c r="H379" s="18"/>
      <c r="I379" s="20"/>
    </row>
    <row r="380" spans="1:9" x14ac:dyDescent="0.25">
      <c r="A380" s="180"/>
      <c r="B380" s="180"/>
      <c r="C380" s="180"/>
      <c r="D380" s="17"/>
      <c r="E380" s="16"/>
      <c r="F380" s="16"/>
      <c r="G380" s="18"/>
      <c r="H380" s="18"/>
      <c r="I380" s="20"/>
    </row>
    <row r="381" spans="1:9" x14ac:dyDescent="0.25">
      <c r="A381" s="184"/>
      <c r="B381" s="184"/>
      <c r="C381" s="184"/>
      <c r="D381" s="19"/>
      <c r="E381" s="16"/>
      <c r="F381" s="16"/>
      <c r="G381" s="18"/>
      <c r="H381" s="18"/>
      <c r="I381" s="20"/>
    </row>
    <row r="382" spans="1:9" x14ac:dyDescent="0.25">
      <c r="A382" s="183"/>
      <c r="B382" s="183"/>
      <c r="C382" s="183"/>
      <c r="D382" s="17"/>
      <c r="E382" s="16"/>
      <c r="F382" s="16"/>
      <c r="G382" s="18"/>
      <c r="H382" s="18"/>
      <c r="I382" s="20"/>
    </row>
    <row r="383" spans="1:9" x14ac:dyDescent="0.25">
      <c r="A383" s="180"/>
      <c r="B383" s="180"/>
      <c r="C383" s="180"/>
      <c r="D383" s="17"/>
      <c r="E383" s="16"/>
      <c r="F383" s="16"/>
      <c r="G383" s="18"/>
      <c r="H383" s="18"/>
      <c r="I383" s="20"/>
    </row>
  </sheetData>
  <mergeCells count="383">
    <mergeCell ref="A217:C217"/>
    <mergeCell ref="A176:C176"/>
    <mergeCell ref="A177:C177"/>
    <mergeCell ref="A262:C262"/>
    <mergeCell ref="A263:C263"/>
    <mergeCell ref="A210:C210"/>
    <mergeCell ref="A211:C211"/>
    <mergeCell ref="A206:C206"/>
    <mergeCell ref="A207:C207"/>
    <mergeCell ref="A193:C193"/>
    <mergeCell ref="A194:C194"/>
    <mergeCell ref="A258:C258"/>
    <mergeCell ref="A222:C222"/>
    <mergeCell ref="A242:C242"/>
    <mergeCell ref="A243:C243"/>
    <mergeCell ref="A244:C244"/>
    <mergeCell ref="A227:C227"/>
    <mergeCell ref="A228:C228"/>
    <mergeCell ref="A238:C238"/>
    <mergeCell ref="A239:C239"/>
    <mergeCell ref="A247:C247"/>
    <mergeCell ref="A251:C251"/>
    <mergeCell ref="A237:C237"/>
    <mergeCell ref="A241:C241"/>
    <mergeCell ref="A155:C155"/>
    <mergeCell ref="A156:C156"/>
    <mergeCell ref="A190:C190"/>
    <mergeCell ref="A208:C208"/>
    <mergeCell ref="A181:C181"/>
    <mergeCell ref="A182:C182"/>
    <mergeCell ref="A183:C183"/>
    <mergeCell ref="A200:C200"/>
    <mergeCell ref="A201:C201"/>
    <mergeCell ref="A157:C157"/>
    <mergeCell ref="A158:C158"/>
    <mergeCell ref="A159:C159"/>
    <mergeCell ref="A165:C165"/>
    <mergeCell ref="A169:C169"/>
    <mergeCell ref="A170:C170"/>
    <mergeCell ref="A171:C171"/>
    <mergeCell ref="A172:C172"/>
    <mergeCell ref="A173:C173"/>
    <mergeCell ref="A174:C174"/>
    <mergeCell ref="A175:C175"/>
    <mergeCell ref="A184:C184"/>
    <mergeCell ref="A185:C185"/>
    <mergeCell ref="A358:C358"/>
    <mergeCell ref="A359:C359"/>
    <mergeCell ref="A360:C360"/>
    <mergeCell ref="A361:C361"/>
    <mergeCell ref="A365:C365"/>
    <mergeCell ref="A366:C366"/>
    <mergeCell ref="A368:C368"/>
    <mergeCell ref="A362:C362"/>
    <mergeCell ref="A363:C363"/>
    <mergeCell ref="A364:C364"/>
    <mergeCell ref="A79:C79"/>
    <mergeCell ref="A89:C89"/>
    <mergeCell ref="A90:C90"/>
    <mergeCell ref="A91:C91"/>
    <mergeCell ref="A92:C92"/>
    <mergeCell ref="A85:C85"/>
    <mergeCell ref="A187:C187"/>
    <mergeCell ref="A188:C188"/>
    <mergeCell ref="A189:C189"/>
    <mergeCell ref="A86:C86"/>
    <mergeCell ref="A87:C87"/>
    <mergeCell ref="A88:C88"/>
    <mergeCell ref="A82:C82"/>
    <mergeCell ref="A80:C80"/>
    <mergeCell ref="A102:C102"/>
    <mergeCell ref="A103:C103"/>
    <mergeCell ref="A109:C109"/>
    <mergeCell ref="A133:C133"/>
    <mergeCell ref="A134:C134"/>
    <mergeCell ref="A98:C98"/>
    <mergeCell ref="A99:C99"/>
    <mergeCell ref="A100:C100"/>
    <mergeCell ref="A106:C106"/>
    <mergeCell ref="A104:C104"/>
    <mergeCell ref="A27:C27"/>
    <mergeCell ref="A28:C28"/>
    <mergeCell ref="A32:C32"/>
    <mergeCell ref="A77:C77"/>
    <mergeCell ref="A78:C78"/>
    <mergeCell ref="A83:C83"/>
    <mergeCell ref="A84:C84"/>
    <mergeCell ref="A93:C93"/>
    <mergeCell ref="A192:C192"/>
    <mergeCell ref="A138:C138"/>
    <mergeCell ref="A147:C147"/>
    <mergeCell ref="A148:C148"/>
    <mergeCell ref="A160:C160"/>
    <mergeCell ref="A161:C161"/>
    <mergeCell ref="A162:C162"/>
    <mergeCell ref="A163:C163"/>
    <mergeCell ref="A164:C164"/>
    <mergeCell ref="A180:C180"/>
    <mergeCell ref="A154:C154"/>
    <mergeCell ref="A178:C178"/>
    <mergeCell ref="A179:C179"/>
    <mergeCell ref="A94:C94"/>
    <mergeCell ref="A97:C97"/>
    <mergeCell ref="A101:C101"/>
    <mergeCell ref="A1:I1"/>
    <mergeCell ref="A3:I3"/>
    <mergeCell ref="A5:C5"/>
    <mergeCell ref="A10:C10"/>
    <mergeCell ref="A11:C11"/>
    <mergeCell ref="A44:C44"/>
    <mergeCell ref="A45:C45"/>
    <mergeCell ref="A46:C46"/>
    <mergeCell ref="A47:C47"/>
    <mergeCell ref="A6:C6"/>
    <mergeCell ref="A7:C7"/>
    <mergeCell ref="A8:C8"/>
    <mergeCell ref="A9:C9"/>
    <mergeCell ref="A17:C17"/>
    <mergeCell ref="A18:C18"/>
    <mergeCell ref="A19:C19"/>
    <mergeCell ref="A20:C20"/>
    <mergeCell ref="A21:C21"/>
    <mergeCell ref="A13:C13"/>
    <mergeCell ref="A35:C35"/>
    <mergeCell ref="A37:C37"/>
    <mergeCell ref="A14:C14"/>
    <mergeCell ref="A15:C15"/>
    <mergeCell ref="A12:C12"/>
    <mergeCell ref="A16:C16"/>
    <mergeCell ref="A119:C119"/>
    <mergeCell ref="A123:C123"/>
    <mergeCell ref="A107:C107"/>
    <mergeCell ref="A108:C108"/>
    <mergeCell ref="A117:C117"/>
    <mergeCell ref="A118:C118"/>
    <mergeCell ref="A120:C120"/>
    <mergeCell ref="A121:C121"/>
    <mergeCell ref="A122:C122"/>
    <mergeCell ref="A67:C67"/>
    <mergeCell ref="A95:C95"/>
    <mergeCell ref="A96:C96"/>
    <mergeCell ref="A72:C72"/>
    <mergeCell ref="A73:C73"/>
    <mergeCell ref="A74:C74"/>
    <mergeCell ref="A75:C75"/>
    <mergeCell ref="A76:C76"/>
    <mergeCell ref="A29:C29"/>
    <mergeCell ref="A34:C34"/>
    <mergeCell ref="A68:C68"/>
    <mergeCell ref="A69:C69"/>
    <mergeCell ref="A70:C70"/>
    <mergeCell ref="A71:C71"/>
    <mergeCell ref="A127:C127"/>
    <mergeCell ref="A114:C114"/>
    <mergeCell ref="A115:C115"/>
    <mergeCell ref="A116:C116"/>
    <mergeCell ref="A125:C125"/>
    <mergeCell ref="A112:C112"/>
    <mergeCell ref="A124:C124"/>
    <mergeCell ref="A110:C110"/>
    <mergeCell ref="A111:C111"/>
    <mergeCell ref="A113:C113"/>
    <mergeCell ref="A248:C248"/>
    <mergeCell ref="A249:C249"/>
    <mergeCell ref="A264:C264"/>
    <mergeCell ref="A255:C255"/>
    <mergeCell ref="A256:C256"/>
    <mergeCell ref="A257:C257"/>
    <mergeCell ref="A250:C250"/>
    <mergeCell ref="A252:C252"/>
    <mergeCell ref="A253:C253"/>
    <mergeCell ref="A254:C254"/>
    <mergeCell ref="A259:C259"/>
    <mergeCell ref="A260:C260"/>
    <mergeCell ref="A261:C261"/>
    <mergeCell ref="A22:C22"/>
    <mergeCell ref="A23:C23"/>
    <mergeCell ref="A205:C205"/>
    <mergeCell ref="A209:C209"/>
    <mergeCell ref="A191:C191"/>
    <mergeCell ref="A195:C195"/>
    <mergeCell ref="A196:C196"/>
    <mergeCell ref="A197:C197"/>
    <mergeCell ref="A198:C198"/>
    <mergeCell ref="A24:C24"/>
    <mergeCell ref="A25:C25"/>
    <mergeCell ref="A26:C26"/>
    <mergeCell ref="A81:C81"/>
    <mergeCell ref="A39:C39"/>
    <mergeCell ref="A59:C59"/>
    <mergeCell ref="A43:C43"/>
    <mergeCell ref="A48:C48"/>
    <mergeCell ref="A49:C49"/>
    <mergeCell ref="A52:C52"/>
    <mergeCell ref="A186:C186"/>
    <mergeCell ref="A60:C60"/>
    <mergeCell ref="A65:C65"/>
    <mergeCell ref="A66:C66"/>
    <mergeCell ref="A105:C105"/>
    <mergeCell ref="A236:C236"/>
    <mergeCell ref="A245:C245"/>
    <mergeCell ref="A246:C246"/>
    <mergeCell ref="A30:C30"/>
    <mergeCell ref="A36:C36"/>
    <mergeCell ref="A63:C63"/>
    <mergeCell ref="A64:C64"/>
    <mergeCell ref="A33:C33"/>
    <mergeCell ref="A31:C31"/>
    <mergeCell ref="A58:C58"/>
    <mergeCell ref="A56:C56"/>
    <mergeCell ref="A61:C61"/>
    <mergeCell ref="A57:C57"/>
    <mergeCell ref="A54:C54"/>
    <mergeCell ref="A55:C55"/>
    <mergeCell ref="A38:C38"/>
    <mergeCell ref="A40:C40"/>
    <mergeCell ref="A41:C41"/>
    <mergeCell ref="A42:C42"/>
    <mergeCell ref="A53:C53"/>
    <mergeCell ref="A50:C50"/>
    <mergeCell ref="A51:C51"/>
    <mergeCell ref="A240:C240"/>
    <mergeCell ref="A126:C126"/>
    <mergeCell ref="A62:C62"/>
    <mergeCell ref="A383:C383"/>
    <mergeCell ref="A376:C376"/>
    <mergeCell ref="A377:C377"/>
    <mergeCell ref="A378:C378"/>
    <mergeCell ref="A379:C379"/>
    <mergeCell ref="A381:C381"/>
    <mergeCell ref="A382:C382"/>
    <mergeCell ref="A314:C314"/>
    <mergeCell ref="A380:C380"/>
    <mergeCell ref="A372:C372"/>
    <mergeCell ref="A373:C373"/>
    <mergeCell ref="A374:C374"/>
    <mergeCell ref="A375:C375"/>
    <mergeCell ref="A319:C319"/>
    <mergeCell ref="A328:C328"/>
    <mergeCell ref="A329:C329"/>
    <mergeCell ref="A330:C330"/>
    <mergeCell ref="A331:C331"/>
    <mergeCell ref="A332:C332"/>
    <mergeCell ref="A333:C333"/>
    <mergeCell ref="A327:C327"/>
    <mergeCell ref="A353:C353"/>
    <mergeCell ref="A367:C367"/>
    <mergeCell ref="A214:C214"/>
    <mergeCell ref="A215:C215"/>
    <mergeCell ref="A235:C235"/>
    <mergeCell ref="A220:C220"/>
    <mergeCell ref="A199:C199"/>
    <mergeCell ref="A219:C219"/>
    <mergeCell ref="A212:C212"/>
    <mergeCell ref="A216:C216"/>
    <mergeCell ref="A224:C224"/>
    <mergeCell ref="A225:C225"/>
    <mergeCell ref="A226:C226"/>
    <mergeCell ref="A233:C233"/>
    <mergeCell ref="A234:C234"/>
    <mergeCell ref="A230:C230"/>
    <mergeCell ref="A231:C231"/>
    <mergeCell ref="A232:C232"/>
    <mergeCell ref="A223:C223"/>
    <mergeCell ref="A202:C202"/>
    <mergeCell ref="A203:C203"/>
    <mergeCell ref="A204:C204"/>
    <mergeCell ref="A221:C221"/>
    <mergeCell ref="A218:C218"/>
    <mergeCell ref="A213:C213"/>
    <mergeCell ref="A229:C229"/>
    <mergeCell ref="A307:C307"/>
    <mergeCell ref="A293:C293"/>
    <mergeCell ref="A287:C287"/>
    <mergeCell ref="A265:C265"/>
    <mergeCell ref="A266:C266"/>
    <mergeCell ref="A267:C267"/>
    <mergeCell ref="A268:C268"/>
    <mergeCell ref="A269:C269"/>
    <mergeCell ref="A270:C270"/>
    <mergeCell ref="A271:C271"/>
    <mergeCell ref="A273:C273"/>
    <mergeCell ref="A300:C300"/>
    <mergeCell ref="A298:C298"/>
    <mergeCell ref="A288:C288"/>
    <mergeCell ref="A289:C289"/>
    <mergeCell ref="A291:C291"/>
    <mergeCell ref="A280:C280"/>
    <mergeCell ref="A281:C281"/>
    <mergeCell ref="A282:C282"/>
    <mergeCell ref="A283:C283"/>
    <mergeCell ref="A284:C284"/>
    <mergeCell ref="A285:C285"/>
    <mergeCell ref="A302:C302"/>
    <mergeCell ref="A303:C303"/>
    <mergeCell ref="A357:C357"/>
    <mergeCell ref="A352:C352"/>
    <mergeCell ref="A354:C354"/>
    <mergeCell ref="A355:C355"/>
    <mergeCell ref="A356:C356"/>
    <mergeCell ref="A349:C349"/>
    <mergeCell ref="A350:C350"/>
    <mergeCell ref="A351:C351"/>
    <mergeCell ref="A308:C308"/>
    <mergeCell ref="A320:C320"/>
    <mergeCell ref="A321:C321"/>
    <mergeCell ref="A338:C338"/>
    <mergeCell ref="A339:C339"/>
    <mergeCell ref="A340:C340"/>
    <mergeCell ref="A322:C322"/>
    <mergeCell ref="A323:C323"/>
    <mergeCell ref="A334:C334"/>
    <mergeCell ref="A335:C335"/>
    <mergeCell ref="A309:C309"/>
    <mergeCell ref="A325:C325"/>
    <mergeCell ref="A324:C324"/>
    <mergeCell ref="A276:C276"/>
    <mergeCell ref="A306:C306"/>
    <mergeCell ref="A286:C286"/>
    <mergeCell ref="A295:C295"/>
    <mergeCell ref="A296:C296"/>
    <mergeCell ref="A297:C297"/>
    <mergeCell ref="A301:C301"/>
    <mergeCell ref="A272:C272"/>
    <mergeCell ref="A274:C274"/>
    <mergeCell ref="A275:C275"/>
    <mergeCell ref="A305:C305"/>
    <mergeCell ref="A304:C304"/>
    <mergeCell ref="A292:C292"/>
    <mergeCell ref="A299:C299"/>
    <mergeCell ref="A294:C294"/>
    <mergeCell ref="A279:C279"/>
    <mergeCell ref="A278:C278"/>
    <mergeCell ref="A290:C290"/>
    <mergeCell ref="A277:C277"/>
    <mergeCell ref="H377:I377"/>
    <mergeCell ref="H378:I378"/>
    <mergeCell ref="A317:C317"/>
    <mergeCell ref="A318:C318"/>
    <mergeCell ref="A313:C313"/>
    <mergeCell ref="A310:C310"/>
    <mergeCell ref="A311:C311"/>
    <mergeCell ref="A312:C312"/>
    <mergeCell ref="A315:C315"/>
    <mergeCell ref="A316:C316"/>
    <mergeCell ref="A336:C336"/>
    <mergeCell ref="A337:C337"/>
    <mergeCell ref="A341:C341"/>
    <mergeCell ref="A342:C342"/>
    <mergeCell ref="A343:C343"/>
    <mergeCell ref="A344:C344"/>
    <mergeCell ref="A345:C345"/>
    <mergeCell ref="A346:C346"/>
    <mergeCell ref="A347:C347"/>
    <mergeCell ref="A348:C348"/>
    <mergeCell ref="A326:C326"/>
    <mergeCell ref="A369:C369"/>
    <mergeCell ref="A370:C370"/>
    <mergeCell ref="A371:C371"/>
    <mergeCell ref="A128:C128"/>
    <mergeCell ref="A129:C129"/>
    <mergeCell ref="A130:C130"/>
    <mergeCell ref="A135:C135"/>
    <mergeCell ref="A136:C136"/>
    <mergeCell ref="A137:C137"/>
    <mergeCell ref="A166:C166"/>
    <mergeCell ref="A167:C167"/>
    <mergeCell ref="A168:C168"/>
    <mergeCell ref="A142:C142"/>
    <mergeCell ref="A143:C143"/>
    <mergeCell ref="A144:C144"/>
    <mergeCell ref="A131:C131"/>
    <mergeCell ref="A149:C149"/>
    <mergeCell ref="A153:C153"/>
    <mergeCell ref="A150:C150"/>
    <mergeCell ref="A132:C132"/>
    <mergeCell ref="A151:C151"/>
    <mergeCell ref="A152:C152"/>
    <mergeCell ref="A139:C139"/>
    <mergeCell ref="A140:C140"/>
    <mergeCell ref="A141:C141"/>
    <mergeCell ref="A145:C145"/>
    <mergeCell ref="A146:C14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rstPageNumber="5" orientation="landscape" useFirstPageNumber="1" r:id="rId1"/>
  <rowBreaks count="3" manualBreakCount="3">
    <brk id="51" max="12" man="1"/>
    <brk id="125" max="12" man="1"/>
    <brk id="20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Račun financiranja</vt:lpstr>
      <vt:lpstr>Račun financiranja po izvorima</vt:lpstr>
      <vt:lpstr>Rashodi prema funkcijskoj kl</vt:lpstr>
      <vt:lpstr>POSEBNI DIO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2024-01-08T08:08:00Z</cp:lastPrinted>
  <dcterms:created xsi:type="dcterms:W3CDTF">2022-08-12T12:51:27Z</dcterms:created>
  <dcterms:modified xsi:type="dcterms:W3CDTF">2024-01-16T08:26:54Z</dcterms:modified>
</cp:coreProperties>
</file>